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b319d757bf804bde/デスクトップ/"/>
    </mc:Choice>
  </mc:AlternateContent>
  <xr:revisionPtr revIDLastSave="13" documentId="13_ncr:1_{844E1299-B635-4198-ABF5-2A495CC4DBD7}" xr6:coauthVersionLast="46" xr6:coauthVersionMax="46" xr10:uidLastSave="{EF12BDA7-4B9C-4C70-ADFE-127A718CD962}"/>
  <bookViews>
    <workbookView xWindow="72" yWindow="96" windowWidth="13308" windowHeight="11700" xr2:uid="{00000000-000D-0000-FFFF-FFFF00000000}"/>
  </bookViews>
  <sheets>
    <sheet name="活動計算書" sheetId="1" r:id="rId1"/>
    <sheet name="貸借対照表" sheetId="2" r:id="rId2"/>
    <sheet name="収支詳細" sheetId="3" r:id="rId3"/>
    <sheet name="作業用シート" sheetId="4" r:id="rId4"/>
  </sheets>
  <calcPr calcId="191029"/>
</workbook>
</file>

<file path=xl/calcChain.xml><?xml version="1.0" encoding="utf-8"?>
<calcChain xmlns="http://schemas.openxmlformats.org/spreadsheetml/2006/main">
  <c r="F60" i="1" l="1"/>
  <c r="C7" i="4" l="1"/>
  <c r="F26" i="1" s="1"/>
  <c r="H26" i="1" s="1"/>
  <c r="H21" i="4"/>
  <c r="H20" i="4"/>
  <c r="G40" i="1" s="1"/>
  <c r="H19" i="4"/>
  <c r="G38" i="1" s="1"/>
  <c r="H38" i="1" s="1"/>
  <c r="H18" i="4"/>
  <c r="G36" i="1" s="1"/>
  <c r="H36" i="1" s="1"/>
  <c r="H17" i="4"/>
  <c r="G49" i="1" s="1"/>
  <c r="H16" i="4"/>
  <c r="G51" i="1" s="1"/>
  <c r="H51" i="1" s="1"/>
  <c r="H15" i="4"/>
  <c r="G53" i="1" s="1"/>
  <c r="H53" i="1" s="1"/>
  <c r="H14" i="4"/>
  <c r="C14" i="4"/>
  <c r="H13" i="4"/>
  <c r="C13" i="4"/>
  <c r="H12" i="4"/>
  <c r="G58" i="1" s="1"/>
  <c r="H58" i="1" s="1"/>
  <c r="C12" i="4"/>
  <c r="H11" i="4"/>
  <c r="C11" i="4"/>
  <c r="H10" i="4"/>
  <c r="G32" i="1" s="1"/>
  <c r="C10" i="4"/>
  <c r="H9" i="4"/>
  <c r="G35" i="1" s="1"/>
  <c r="H35" i="1" s="1"/>
  <c r="C9" i="4"/>
  <c r="H8" i="4"/>
  <c r="G33" i="1" s="1"/>
  <c r="H33" i="1" s="1"/>
  <c r="H7" i="4"/>
  <c r="G39" i="1" s="1"/>
  <c r="H6" i="4"/>
  <c r="G41" i="1" s="1"/>
  <c r="H41" i="1" s="1"/>
  <c r="C6" i="4"/>
  <c r="F25" i="1" s="1"/>
  <c r="H25" i="1" s="1"/>
  <c r="H5" i="4"/>
  <c r="G34" i="1" s="1"/>
  <c r="H34" i="1" s="1"/>
  <c r="C5" i="4"/>
  <c r="F19" i="1" s="1"/>
  <c r="H4" i="4"/>
  <c r="G37" i="1" s="1"/>
  <c r="H37" i="1" s="1"/>
  <c r="C4" i="4"/>
  <c r="F14" i="1" s="1"/>
  <c r="H14" i="1" s="1"/>
  <c r="H3" i="4"/>
  <c r="C3" i="4"/>
  <c r="F10" i="1" s="1"/>
  <c r="J2" i="3"/>
  <c r="E2" i="3"/>
  <c r="H24" i="4" s="1"/>
  <c r="D2" i="3"/>
  <c r="C24" i="4" s="1"/>
  <c r="A2" i="3"/>
  <c r="J1" i="3"/>
  <c r="D34" i="2"/>
  <c r="E26" i="2"/>
  <c r="F30" i="2" s="1"/>
  <c r="D17" i="2"/>
  <c r="H60" i="1"/>
  <c r="H55" i="1"/>
  <c r="H48" i="1"/>
  <c r="H47" i="1"/>
  <c r="H45" i="1"/>
  <c r="H20" i="1"/>
  <c r="H15" i="1"/>
  <c r="F9" i="1"/>
  <c r="G52" i="1" l="1"/>
  <c r="H52" i="1" s="1"/>
  <c r="F21" i="1"/>
  <c r="H21" i="1" s="1"/>
  <c r="G42" i="1"/>
  <c r="H42" i="1" s="1"/>
  <c r="H22" i="4"/>
  <c r="H27" i="4" s="1"/>
  <c r="F16" i="1"/>
  <c r="H16" i="1" s="1"/>
  <c r="F11" i="1"/>
  <c r="H10" i="1"/>
  <c r="H19" i="1"/>
  <c r="D13" i="4"/>
  <c r="H49" i="1"/>
  <c r="H32" i="1"/>
  <c r="G50" i="1"/>
  <c r="H50" i="1" s="1"/>
  <c r="C22" i="4"/>
  <c r="F22" i="1" l="1"/>
  <c r="H22" i="1" s="1"/>
  <c r="F28" i="1"/>
  <c r="H11" i="1"/>
  <c r="G54" i="1"/>
  <c r="H54" i="1" l="1"/>
  <c r="G56" i="1"/>
  <c r="H56" i="1" s="1"/>
  <c r="H28" i="1"/>
  <c r="F59" i="1" l="1"/>
  <c r="D33" i="2" s="1"/>
  <c r="F35" i="2" s="1"/>
  <c r="F37" i="2" s="1"/>
  <c r="F63" i="1"/>
  <c r="D9" i="2" s="1"/>
  <c r="D12" i="2" s="1"/>
  <c r="F19" i="2" s="1"/>
  <c r="H59" i="1"/>
</calcChain>
</file>

<file path=xl/sharedStrings.xml><?xml version="1.0" encoding="utf-8"?>
<sst xmlns="http://schemas.openxmlformats.org/spreadsheetml/2006/main" count="763" uniqueCount="298">
  <si>
    <t>食品品質プロフェッショナルズ</t>
  </si>
  <si>
    <t>活動計算書</t>
  </si>
  <si>
    <t>2020年1月1日～2020年12月31日</t>
  </si>
  <si>
    <t>（単位：円）</t>
  </si>
  <si>
    <t>科目</t>
  </si>
  <si>
    <t>予算</t>
  </si>
  <si>
    <t>実績</t>
  </si>
  <si>
    <t>差額</t>
  </si>
  <si>
    <t>収入の部</t>
  </si>
  <si>
    <t>1.入会金・年会費</t>
  </si>
  <si>
    <t>入会金</t>
  </si>
  <si>
    <t>年会費</t>
  </si>
  <si>
    <t>小計</t>
  </si>
  <si>
    <t>2.寄付金・助成金</t>
  </si>
  <si>
    <t>寄付金</t>
  </si>
  <si>
    <t>助成金</t>
  </si>
  <si>
    <t>3.事業収入</t>
  </si>
  <si>
    <t>セミナー参加費</t>
  </si>
  <si>
    <t>講演会講師料</t>
  </si>
  <si>
    <t>コンサルタント</t>
  </si>
  <si>
    <t>4.その他収入</t>
  </si>
  <si>
    <t>受取利息</t>
  </si>
  <si>
    <t>雑収入</t>
  </si>
  <si>
    <t>収入合計</t>
  </si>
  <si>
    <t>支出の部</t>
  </si>
  <si>
    <t>1.事業費</t>
  </si>
  <si>
    <t>謝金</t>
  </si>
  <si>
    <t>事業開発費</t>
  </si>
  <si>
    <t>旅費・交通費</t>
  </si>
  <si>
    <t>寄付・協賛金</t>
  </si>
  <si>
    <t>消耗品・備品</t>
  </si>
  <si>
    <t>セミナー関連</t>
  </si>
  <si>
    <t>飲食代</t>
  </si>
  <si>
    <t>接待交際費</t>
  </si>
  <si>
    <t>その他経費</t>
  </si>
  <si>
    <t>2.管理費</t>
  </si>
  <si>
    <t>（1）人件費</t>
  </si>
  <si>
    <t>　　給与手当</t>
  </si>
  <si>
    <t>（2）その他経費</t>
  </si>
  <si>
    <t>水道・電気代</t>
  </si>
  <si>
    <t>賃貸料</t>
  </si>
  <si>
    <t>Website管理運営費</t>
  </si>
  <si>
    <t>通信費</t>
  </si>
  <si>
    <t>公告費</t>
  </si>
  <si>
    <t>雑費　他</t>
  </si>
  <si>
    <t>支出合計</t>
  </si>
  <si>
    <t>事業税　他税金</t>
  </si>
  <si>
    <t>当期収支合計額</t>
  </si>
  <si>
    <t>前期繰越金額</t>
  </si>
  <si>
    <t>次期繰越金額</t>
  </si>
  <si>
    <t>賃借対照表</t>
  </si>
  <si>
    <t>2020年12月31日現在</t>
  </si>
  <si>
    <t>金額</t>
  </si>
  <si>
    <t>I.資産の部</t>
  </si>
  <si>
    <t>1.流動資産</t>
  </si>
  <si>
    <t>現金預金</t>
  </si>
  <si>
    <t>未収金</t>
  </si>
  <si>
    <t>手許現金</t>
  </si>
  <si>
    <t>流動資産合計</t>
  </si>
  <si>
    <t>2.固定資産</t>
  </si>
  <si>
    <t>建物付属設備</t>
  </si>
  <si>
    <t>有形固定資産</t>
  </si>
  <si>
    <t>固定資産合計</t>
  </si>
  <si>
    <t>資産合計</t>
  </si>
  <si>
    <t>II.負債の部</t>
  </si>
  <si>
    <t>1.流動負債</t>
  </si>
  <si>
    <t>未払い金</t>
  </si>
  <si>
    <t>未払い税金</t>
  </si>
  <si>
    <t>預り金</t>
  </si>
  <si>
    <t>流動負債合計</t>
  </si>
  <si>
    <t>2.固定負債</t>
  </si>
  <si>
    <t>固定負債合計</t>
  </si>
  <si>
    <t>負債合計</t>
  </si>
  <si>
    <t>III.正味財産の部</t>
  </si>
  <si>
    <t>正味財産合計</t>
  </si>
  <si>
    <t>負債及び正味財産合計</t>
  </si>
  <si>
    <t>日付</t>
  </si>
  <si>
    <t>営利区分</t>
  </si>
  <si>
    <t>細目</t>
  </si>
  <si>
    <t>入金</t>
  </si>
  <si>
    <t>出金</t>
  </si>
  <si>
    <t>通帳</t>
  </si>
  <si>
    <t>詳細</t>
  </si>
  <si>
    <t>その他2</t>
  </si>
  <si>
    <t>合計</t>
  </si>
  <si>
    <t>非営利事業</t>
  </si>
  <si>
    <r>
      <rPr>
        <sz val="11"/>
        <color theme="1"/>
        <rFont val="ＭＳ Ｐゴシック"/>
        <family val="3"/>
        <charset val="128"/>
      </rPr>
      <t>広田（12月22～</t>
    </r>
    <r>
      <rPr>
        <sz val="11"/>
        <color theme="1"/>
        <rFont val="Calibri"/>
        <family val="2"/>
      </rPr>
      <t>12</t>
    </r>
    <r>
      <rPr>
        <sz val="11"/>
        <color theme="1"/>
        <rFont val="ＭＳ Ｐゴシック"/>
        <family val="3"/>
        <charset val="128"/>
      </rPr>
      <t>月25日）</t>
    </r>
  </si>
  <si>
    <r>
      <rPr>
        <sz val="18"/>
        <color rgb="FF000000"/>
        <rFont val="Arial"/>
        <family val="2"/>
      </rPr>
      <t xml:space="preserve">引き落とし合計
</t>
    </r>
    <r>
      <rPr>
        <sz val="18"/>
        <color rgb="FF000000"/>
        <rFont val="Calibri"/>
        <family val="2"/>
      </rPr>
      <t>219,286</t>
    </r>
    <r>
      <rPr>
        <sz val="18"/>
        <color rgb="FF000000"/>
        <rFont val="Arial"/>
        <family val="2"/>
      </rPr>
      <t xml:space="preserve">円
領収書合計
229,286円
広田寄付
10,000円
</t>
    </r>
    <r>
      <rPr>
        <sz val="18"/>
        <color rgb="FFFF0000"/>
        <rFont val="Calibri"/>
        <family val="2"/>
      </rPr>
      <t>2019/12/26 
メール添付</t>
    </r>
  </si>
  <si>
    <r>
      <rPr>
        <sz val="11"/>
        <color theme="1"/>
        <rFont val="ＭＳ Ｐゴシック"/>
        <family val="3"/>
        <charset val="128"/>
      </rPr>
      <t>広田（</t>
    </r>
    <r>
      <rPr>
        <sz val="11"/>
        <color theme="1"/>
        <rFont val="Calibri"/>
        <family val="2"/>
      </rPr>
      <t>4</t>
    </r>
    <r>
      <rPr>
        <sz val="11"/>
        <color theme="1"/>
        <rFont val="ＭＳ Ｐゴシック"/>
        <family val="3"/>
        <charset val="128"/>
      </rPr>
      <t>日分）</t>
    </r>
  </si>
  <si>
    <t>広田（ホワイトボード購入費）</t>
  </si>
  <si>
    <t>広田（さつま屋購入分）</t>
  </si>
  <si>
    <t>清水（関西大学講義分）</t>
  </si>
  <si>
    <t>露木（関西大学講義分）</t>
  </si>
  <si>
    <t>石井（梅田キャンパス講義分）</t>
  </si>
  <si>
    <t>渡辺（梅田キャンパス講義分）</t>
  </si>
  <si>
    <t>消費者庁　金子（梅田キャンパス講義分）</t>
  </si>
  <si>
    <t>ネットバンク使用料</t>
  </si>
  <si>
    <t>広告費</t>
  </si>
  <si>
    <t>福岡研修チラシ印刷</t>
  </si>
  <si>
    <t>アイソス投稿6人分の謝金（細目なし）</t>
  </si>
  <si>
    <t>セミナー</t>
  </si>
  <si>
    <t>サクシードより北海道研修費</t>
  </si>
  <si>
    <t>西岡・渡辺受け取り分（細目なし）</t>
  </si>
  <si>
    <t>食品と科学投稿分</t>
  </si>
  <si>
    <t>グーグルアドセンス（福岡研修分）</t>
  </si>
  <si>
    <t>3月監査員研修分（ヒガシノブアキ）</t>
  </si>
  <si>
    <t>環境科学研究所より入金</t>
  </si>
  <si>
    <r>
      <rPr>
        <sz val="11"/>
        <color theme="1"/>
        <rFont val="ＭＳ Ｐゴシック"/>
        <family val="3"/>
        <charset val="128"/>
      </rPr>
      <t>広田（広田</t>
    </r>
    <r>
      <rPr>
        <sz val="11"/>
        <color theme="1"/>
        <rFont val="Calibri"/>
        <family val="2"/>
      </rPr>
      <t>3</t>
    </r>
    <r>
      <rPr>
        <sz val="11"/>
        <color theme="1"/>
        <rFont val="ＭＳ Ｐゴシック"/>
        <family val="3"/>
        <charset val="128"/>
      </rPr>
      <t>日分）</t>
    </r>
  </si>
  <si>
    <r>
      <rPr>
        <sz val="18"/>
        <color rgb="FF000000"/>
        <rFont val="Arial"/>
        <family val="2"/>
      </rPr>
      <t xml:space="preserve">引き落とし合計
</t>
    </r>
    <r>
      <rPr>
        <sz val="18"/>
        <color rgb="FF000000"/>
        <rFont val="Calibri"/>
        <family val="2"/>
      </rPr>
      <t>104220</t>
    </r>
    <r>
      <rPr>
        <sz val="18"/>
        <color rgb="FF000000"/>
        <rFont val="Arial"/>
        <family val="2"/>
      </rPr>
      <t>円</t>
    </r>
  </si>
  <si>
    <r>
      <rPr>
        <sz val="11"/>
        <color theme="1"/>
        <rFont val="ＭＳ Ｐゴシック"/>
        <family val="3"/>
        <charset val="128"/>
      </rPr>
      <t>広田（名古屋</t>
    </r>
    <r>
      <rPr>
        <sz val="11"/>
        <color theme="1"/>
        <rFont val="Calibri"/>
        <family val="2"/>
      </rPr>
      <t>3</t>
    </r>
    <r>
      <rPr>
        <sz val="11"/>
        <color theme="1"/>
        <rFont val="ＭＳ Ｐゴシック"/>
        <family val="3"/>
        <charset val="128"/>
      </rPr>
      <t>日分）</t>
    </r>
  </si>
  <si>
    <t>広田（名古屋往復）</t>
  </si>
  <si>
    <t>広田（北海道研修・交通費・宿泊費）</t>
  </si>
  <si>
    <r>
      <rPr>
        <b/>
        <sz val="10"/>
        <color rgb="FF000000"/>
        <rFont val="Arial"/>
        <family val="2"/>
      </rPr>
      <t xml:space="preserve">引き落とし合計
</t>
    </r>
    <r>
      <rPr>
        <b/>
        <sz val="10"/>
        <color rgb="FF000000"/>
        <rFont val="Calibri"/>
        <family val="2"/>
      </rPr>
      <t>119860</t>
    </r>
    <r>
      <rPr>
        <b/>
        <sz val="10"/>
        <color rgb="FF000000"/>
        <rFont val="Arial"/>
        <family val="2"/>
      </rPr>
      <t xml:space="preserve">円
</t>
    </r>
    <r>
      <rPr>
        <b/>
        <sz val="10"/>
        <color rgb="FF000000"/>
        <rFont val="Calibri"/>
        <family val="2"/>
      </rPr>
      <t xml:space="preserve">
</t>
    </r>
    <r>
      <rPr>
        <b/>
        <sz val="10"/>
        <color rgb="FFFF0000"/>
        <rFont val="Calibri"/>
        <family val="2"/>
      </rPr>
      <t>1月26日(日) メール添付</t>
    </r>
  </si>
  <si>
    <r>
      <rPr>
        <sz val="11"/>
        <color theme="1"/>
        <rFont val="ＭＳ Ｐゴシック"/>
        <family val="3"/>
        <charset val="128"/>
      </rPr>
      <t>広田（北海道研修・</t>
    </r>
    <r>
      <rPr>
        <sz val="11"/>
        <color theme="1"/>
        <rFont val="Calibri"/>
        <family val="2"/>
      </rPr>
      <t>5</t>
    </r>
    <r>
      <rPr>
        <sz val="11"/>
        <color theme="1"/>
        <rFont val="ＭＳ Ｐゴシック"/>
        <family val="3"/>
        <charset val="128"/>
      </rPr>
      <t>日分日当）</t>
    </r>
  </si>
  <si>
    <t>コマイカツヒロ</t>
  </si>
  <si>
    <t>焼き鳥手引書印刷費用</t>
  </si>
  <si>
    <t>1月29日～30日　ＨＡＣＣＰ責任者研修パッケージ提供費用</t>
  </si>
  <si>
    <t>2月1日　メール添付</t>
  </si>
  <si>
    <t>アラキカオリ</t>
  </si>
  <si>
    <t>環境科学研究所より</t>
  </si>
  <si>
    <t>グーグルアドセンス（関西大学HACCP研修）</t>
  </si>
  <si>
    <t>ナガノチカ</t>
  </si>
  <si>
    <t>畠中育水場</t>
  </si>
  <si>
    <t>サクシード</t>
  </si>
  <si>
    <t>サクシードに売り上げ送金</t>
  </si>
  <si>
    <t>4/27入金分を先払い</t>
  </si>
  <si>
    <t>ドメイン更新料</t>
  </si>
  <si>
    <r>
      <rPr>
        <sz val="11"/>
        <color rgb="FF000000"/>
        <rFont val="Calibri"/>
        <family val="2"/>
      </rPr>
      <t>広田へ謝金</t>
    </r>
    <r>
      <rPr>
        <sz val="11"/>
        <color rgb="FFFF0000"/>
        <rFont val="Calibri"/>
        <family val="2"/>
      </rPr>
      <t>（畠中育水場からの謝金を出金）</t>
    </r>
  </si>
  <si>
    <t>広田へ謝金（サクシード研修・大阪講師代）</t>
  </si>
  <si>
    <r>
      <rPr>
        <sz val="18"/>
        <color rgb="FF000000"/>
        <rFont val="Calibri"/>
        <family val="2"/>
      </rPr>
      <t xml:space="preserve">引き落し合計
258,892円
</t>
    </r>
    <r>
      <rPr>
        <sz val="18"/>
        <color rgb="FFFF0000"/>
        <rFont val="Calibri"/>
        <family val="2"/>
      </rPr>
      <t>3月9日
メール添付</t>
    </r>
  </si>
  <si>
    <t>税金</t>
  </si>
  <si>
    <t>2019年　明石市税</t>
  </si>
  <si>
    <t>2019年　兵庫県税</t>
  </si>
  <si>
    <t>2/17木野、2/21荒木、2/22鈴木</t>
  </si>
  <si>
    <t>アースデイ奈良　出展費用</t>
  </si>
  <si>
    <t>エアーサンプラー</t>
  </si>
  <si>
    <t>サクシード入金</t>
  </si>
  <si>
    <t>サクシード入金分を出金（東京研修分）</t>
  </si>
  <si>
    <r>
      <rPr>
        <sz val="11"/>
        <color rgb="FF000000"/>
        <rFont val="Calibri"/>
        <family val="2"/>
      </rPr>
      <t xml:space="preserve">引き出し金額
１００８８０円
</t>
    </r>
    <r>
      <rPr>
        <sz val="11"/>
        <color rgb="FFFF0000"/>
        <rFont val="Calibri"/>
        <family val="2"/>
      </rPr>
      <t>3月19日メール添付</t>
    </r>
  </si>
  <si>
    <t>ダンリーガルビル研修（3月6日、14日分）</t>
  </si>
  <si>
    <r>
      <rPr>
        <sz val="11"/>
        <color rgb="FF000000"/>
        <rFont val="Calibri"/>
        <family val="2"/>
      </rPr>
      <t xml:space="preserve">引き出し金額
７０３７０円
</t>
    </r>
    <r>
      <rPr>
        <sz val="11"/>
        <color rgb="FFFF0000"/>
        <rFont val="Calibri"/>
        <family val="2"/>
      </rPr>
      <t>3月20日メール添付</t>
    </r>
  </si>
  <si>
    <r>
      <rPr>
        <sz val="11"/>
        <color rgb="FF000000"/>
        <rFont val="Calibri"/>
        <family val="2"/>
      </rPr>
      <t>ダンリーガルビル研修　</t>
    </r>
    <r>
      <rPr>
        <sz val="11"/>
        <color rgb="FFFF0000"/>
        <rFont val="Calibri"/>
        <family val="2"/>
      </rPr>
      <t>※売上金の入金不明</t>
    </r>
  </si>
  <si>
    <t>広田鉄磨</t>
  </si>
  <si>
    <t>打ち合わせ</t>
  </si>
  <si>
    <t>広田へ謝金</t>
  </si>
  <si>
    <t>ナコム</t>
  </si>
  <si>
    <r>
      <rPr>
        <sz val="12"/>
        <color rgb="FF000000"/>
        <rFont val="Calibri"/>
        <family val="2"/>
      </rPr>
      <t xml:space="preserve">引き落とし合計
19740円
</t>
    </r>
    <r>
      <rPr>
        <sz val="12"/>
        <color rgb="FFFF0000"/>
        <rFont val="Calibri"/>
        <family val="2"/>
      </rPr>
      <t>3月30日メール添付</t>
    </r>
  </si>
  <si>
    <t>四国農政局</t>
  </si>
  <si>
    <t>一般社団法人　日本食品添加物協会</t>
  </si>
  <si>
    <t>4月13日メール添付</t>
  </si>
  <si>
    <t>雑費</t>
  </si>
  <si>
    <t>振込手数料</t>
  </si>
  <si>
    <t>食品安全政策研究会</t>
  </si>
  <si>
    <t>広田（山口訪問経費）</t>
  </si>
  <si>
    <t>広田（名刺代）</t>
  </si>
  <si>
    <t>４月14日メール添付</t>
  </si>
  <si>
    <t>広田（講座打ち合わせ日当）</t>
  </si>
  <si>
    <t>江川（講座打ち合わせ日当、交通費）</t>
  </si>
  <si>
    <t>清水（講座打ち合わせ日当）</t>
  </si>
  <si>
    <t>西岡（講座打ち合わせ日当）</t>
  </si>
  <si>
    <t>餃子の王将（紛失）</t>
  </si>
  <si>
    <t>引き出し手数料</t>
  </si>
  <si>
    <t>食品と科学　原稿料</t>
  </si>
  <si>
    <t>関西大学（熱殺菌工学、食品表示、飲食業向けHACCPセミナー、「HACCPに基づいた衛生管理」責任者研修</t>
  </si>
  <si>
    <t>MBS.サクラインターネット</t>
  </si>
  <si>
    <t>口座自動振替</t>
  </si>
  <si>
    <t>食の安全と安心を科学する会　広告協賛費</t>
  </si>
  <si>
    <t>ナカノススム</t>
  </si>
  <si>
    <t>ワタナベヒロシ</t>
  </si>
  <si>
    <t>タナカセイジ</t>
  </si>
  <si>
    <t>クラトミジロウ</t>
  </si>
  <si>
    <t>アタラシタケシ</t>
  </si>
  <si>
    <t>ムラカミタダシ</t>
  </si>
  <si>
    <t>グーグルアドセンス</t>
  </si>
  <si>
    <r>
      <rPr>
        <sz val="12"/>
        <color rgb="FF000000"/>
        <rFont val="Arial"/>
        <family val="2"/>
      </rPr>
      <t xml:space="preserve">引き落とし合計
</t>
    </r>
    <r>
      <rPr>
        <sz val="12"/>
        <color rgb="FF000000"/>
        <rFont val="Calibri"/>
        <family val="2"/>
      </rPr>
      <t>27200</t>
    </r>
    <r>
      <rPr>
        <sz val="12"/>
        <color rgb="FF000000"/>
        <rFont val="Arial"/>
        <family val="2"/>
      </rPr>
      <t>円</t>
    </r>
  </si>
  <si>
    <t>オーミケンシ</t>
  </si>
  <si>
    <t>山田梨絵（うおいち）</t>
  </si>
  <si>
    <t>増設用メモリ4GB（動画編集PC環境調整用）</t>
  </si>
  <si>
    <t>動画編集ソフト（6ヶ月分）</t>
  </si>
  <si>
    <t>立て看板費用</t>
  </si>
  <si>
    <t>イカリ消毒</t>
  </si>
  <si>
    <t>環境科学研究所より（２０１９年度分）</t>
  </si>
  <si>
    <t>東京飲食HACCPセミナー受講料</t>
  </si>
  <si>
    <t>31,000円と32,000円に分かれて出金。
合計63,000円</t>
  </si>
  <si>
    <t>HACCP教科書販売（3,000円×7冊）</t>
  </si>
  <si>
    <t>共栄製茶</t>
  </si>
  <si>
    <t>年央監査　日当（広田、渡辺、篠原）5,000円×3</t>
  </si>
  <si>
    <t>引き落し合計
28,280円</t>
  </si>
  <si>
    <t>交通費（広田230円、渡辺1,880円）</t>
  </si>
  <si>
    <t>年央監査</t>
  </si>
  <si>
    <t>日当（広田）東海HACCP研修視察</t>
  </si>
  <si>
    <t>引き落し合計
25,910円</t>
  </si>
  <si>
    <t>東海HACCP研修視察</t>
  </si>
  <si>
    <t>HACCP教科書販売（3,000円×3冊）</t>
  </si>
  <si>
    <t>ハマモトヒロユキ</t>
  </si>
  <si>
    <t>HACCP教科書増刷費</t>
  </si>
  <si>
    <t>アクトシティ浜松使用料</t>
  </si>
  <si>
    <t>イシイアキコ</t>
  </si>
  <si>
    <t>HACCP教科書販売（３，０００円×１冊）</t>
  </si>
  <si>
    <t>利息</t>
  </si>
  <si>
    <t>キノトシユキ</t>
  </si>
  <si>
    <t>HACCP教科書販売（3,000円×2冊）</t>
  </si>
  <si>
    <t>広田（東京研修）</t>
  </si>
  <si>
    <t>引き落とし合計
117,990円</t>
  </si>
  <si>
    <t>日当（広田）8/17-8/19</t>
  </si>
  <si>
    <t>日当（新）　8/19半日</t>
  </si>
  <si>
    <t>江川さん報酬</t>
  </si>
  <si>
    <t>西岡報酬</t>
  </si>
  <si>
    <t>HP作業引継ぎ打ち合わせ</t>
  </si>
  <si>
    <t>HACCP教科書販売（3,000円×1冊）</t>
  </si>
  <si>
    <t>クックメイト</t>
  </si>
  <si>
    <t>日当（広田）</t>
  </si>
  <si>
    <t>交通費（名古屋HACCP研修）</t>
  </si>
  <si>
    <t>名古屋HACCP研修（環境科学研究所）</t>
  </si>
  <si>
    <t>イシワキトモヒロ</t>
  </si>
  <si>
    <t>トミオカシンイチ</t>
  </si>
  <si>
    <t>㈱スペック　敏鎌栄祐</t>
  </si>
  <si>
    <t>ヤノマリコ</t>
  </si>
  <si>
    <t>浜松アクトシティー（HACCP研修キャンセルのため会場費還付）</t>
  </si>
  <si>
    <t>オオシマヨシフミ</t>
  </si>
  <si>
    <t>スズキヒデオ</t>
  </si>
  <si>
    <t>HACCP教科書販売（3000円×2冊）</t>
  </si>
  <si>
    <t>新生食品株式会社</t>
  </si>
  <si>
    <t>HACCP教科書販売（3000円×6冊）</t>
  </si>
  <si>
    <t>登記事項変更届提出、書類作成（広田）</t>
  </si>
  <si>
    <t>租税公課</t>
  </si>
  <si>
    <t>印紙代</t>
  </si>
  <si>
    <t>千里山⇔茨木市　往復4回</t>
  </si>
  <si>
    <t>切手（84円×2枚）</t>
  </si>
  <si>
    <t>日当（西岡）会計引継ぎ</t>
  </si>
  <si>
    <t>日当（篠原）会計引継ぎ</t>
  </si>
  <si>
    <t>㈱一保堂茶舗</t>
  </si>
  <si>
    <t>ニシヤマテツロウ</t>
  </si>
  <si>
    <t>イイジマタダシ</t>
  </si>
  <si>
    <t>サクシード（大阪HACCP研修）</t>
  </si>
  <si>
    <t>講師日当（広田）×3日</t>
  </si>
  <si>
    <t>千里山⇔梅田　3往復</t>
  </si>
  <si>
    <t>茶菓子</t>
  </si>
  <si>
    <t>HACCP教科書（3,000円×1冊）</t>
  </si>
  <si>
    <t>イイムラカズオ</t>
  </si>
  <si>
    <t>web関連経費（メルマガのシステム変更）</t>
  </si>
  <si>
    <t>アマノシヅ</t>
  </si>
  <si>
    <t>日当（江川）</t>
  </si>
  <si>
    <t>65,600円引き落し→65,000円が正しい。
12/7に600円入金。</t>
  </si>
  <si>
    <t>講師日当（広田）11/2-5（3日間）</t>
  </si>
  <si>
    <t>梅田キャンパス、実身美セミナー、千里山講義
講師・参加者との食事、差し入れ</t>
  </si>
  <si>
    <t>HDMIアダプター、DVDカメラ、撮影用ライト、DVD-RW、DVDカメラバッテリーチャージ</t>
  </si>
  <si>
    <t>HACCP教科書（3,000円×5冊）</t>
  </si>
  <si>
    <t>PC買い替えサポート</t>
  </si>
  <si>
    <t>関西大学授業後の講師との会食</t>
  </si>
  <si>
    <t>小笠原裕子</t>
  </si>
  <si>
    <t>サーモクロン　8個
㈱ケイエヌラボラトリ</t>
  </si>
  <si>
    <t>ダンリーガルビル家賃（2020年12月～2021年11月）</t>
  </si>
  <si>
    <t>カンイヅミ</t>
  </si>
  <si>
    <t>ナンバコウタ</t>
  </si>
  <si>
    <t>タテヤママサカズ</t>
  </si>
  <si>
    <t>HACCP教科書（3,000円×3冊）</t>
  </si>
  <si>
    <t>プリンター代</t>
  </si>
  <si>
    <t>11/28　鈴木様　日当</t>
  </si>
  <si>
    <t>12/1　江川様　日当</t>
  </si>
  <si>
    <t>11/28　鈴木様　交通費</t>
  </si>
  <si>
    <t>研修会場ダイキチ北大阪への手土産</t>
  </si>
  <si>
    <t>26,259円引き出し</t>
  </si>
  <si>
    <t>関西大学登壇後講師と会食</t>
  </si>
  <si>
    <t>FSA　HP改修の打ち合わせ後会食</t>
  </si>
  <si>
    <t>持続化給付金</t>
  </si>
  <si>
    <t>エガワヒサシ</t>
  </si>
  <si>
    <t>ムラカミサトル</t>
  </si>
  <si>
    <t>シミズセイイチ</t>
  </si>
  <si>
    <t>12/11　江川、広田　関大講義後飲食</t>
  </si>
  <si>
    <t>合計10,292円引き出し</t>
  </si>
  <si>
    <t>12/19　篠原、渡辺、広田　暫定監査後飲食</t>
  </si>
  <si>
    <t>12/19　渡辺　暫定監査　交通費</t>
  </si>
  <si>
    <t>合計3,100円引き出し</t>
  </si>
  <si>
    <t>12/19　広田　暫定監査　交通費</t>
  </si>
  <si>
    <t>12/19　渡辺　暫定監査　日当</t>
  </si>
  <si>
    <t>合計10,000円引き出し</t>
  </si>
  <si>
    <t>12/19　広田　暫定監査　日当</t>
  </si>
  <si>
    <t>ホワイトボード（ダイキチ北大阪研修室に据え置き）</t>
  </si>
  <si>
    <t>合計17,078円引き出し</t>
  </si>
  <si>
    <t>プリンターインク代</t>
  </si>
  <si>
    <t>12/21　政策金融公庫　課題提出</t>
  </si>
  <si>
    <t>マツモトトクフミ</t>
  </si>
  <si>
    <t>モリモトサトル</t>
  </si>
  <si>
    <t>ニシウチリュウジ</t>
  </si>
  <si>
    <t>株式会社シマナカ</t>
  </si>
  <si>
    <t>12/19　篠原　暫定監査　日当
11/15、11/17　篠原　月別売上台帳作成　日当
1月～12月　篠原　年会費督促・入出金記録
11月　篠原　会員名簿整理</t>
  </si>
  <si>
    <t>時間外手数料</t>
  </si>
  <si>
    <t>売上高(繰越金含む）</t>
  </si>
  <si>
    <t>販売費・一般管理費</t>
  </si>
  <si>
    <t>事業開発　調査費</t>
  </si>
  <si>
    <t>委託事業</t>
  </si>
  <si>
    <t>協賛金</t>
  </si>
  <si>
    <t>出展費用</t>
  </si>
  <si>
    <t>県税還付金</t>
  </si>
  <si>
    <t>技術指導料</t>
  </si>
  <si>
    <t>調査費</t>
  </si>
  <si>
    <t>雑収入</t>
    <rPh sb="0" eb="3">
      <t>ザツシュウニュウ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</si>
</sst>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yyyy/mm/dd"/>
  </numFmts>
  <fonts count="33">
    <font>
      <sz val="11"/>
      <color theme="1"/>
      <name val="Arial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</font>
    <font>
      <sz val="12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ＭＳ ゴシック"/>
      <family val="3"/>
      <charset val="128"/>
    </font>
    <font>
      <sz val="18"/>
      <color theme="1"/>
      <name val="Calibri"/>
      <family val="2"/>
    </font>
    <font>
      <sz val="11"/>
      <color theme="1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rgb="FF000000"/>
      <name val="Calibri"/>
      <family val="2"/>
    </font>
    <font>
      <sz val="11"/>
      <color rgb="FF000000"/>
      <name val="Inconsolata"/>
    </font>
    <font>
      <sz val="11"/>
      <color rgb="FF222222"/>
      <name val="Arial"/>
      <family val="2"/>
    </font>
    <font>
      <sz val="9"/>
      <color rgb="FFFF0000"/>
      <name val="Roboto"/>
    </font>
    <font>
      <b/>
      <sz val="14"/>
      <color theme="1"/>
      <name val="Calibri"/>
      <family val="2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Arial"/>
      <family val="2"/>
    </font>
    <font>
      <sz val="18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FFC9FF"/>
        <bgColor rgb="FFFFC9FF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15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5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7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8" fontId="9" fillId="0" borderId="9" xfId="0" applyNumberFormat="1" applyFont="1" applyBorder="1" applyAlignment="1">
      <alignment vertical="center"/>
    </xf>
    <xf numFmtId="38" fontId="9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56" fontId="9" fillId="0" borderId="15" xfId="0" applyNumberFormat="1" applyFont="1" applyBorder="1" applyAlignment="1">
      <alignment vertical="center"/>
    </xf>
    <xf numFmtId="38" fontId="9" fillId="0" borderId="18" xfId="0" applyNumberFormat="1" applyFont="1" applyBorder="1" applyAlignment="1">
      <alignment vertical="center"/>
    </xf>
    <xf numFmtId="38" fontId="9" fillId="0" borderId="19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7" fillId="0" borderId="7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38" fontId="0" fillId="0" borderId="2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quotePrefix="1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56" fontId="2" fillId="0" borderId="20" xfId="0" applyNumberFormat="1" applyFont="1" applyBorder="1" applyAlignment="1">
      <alignment vertical="center"/>
    </xf>
    <xf numFmtId="38" fontId="2" fillId="2" borderId="20" xfId="0" applyNumberFormat="1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14" fontId="2" fillId="0" borderId="20" xfId="0" applyNumberFormat="1" applyFont="1" applyBorder="1" applyAlignment="1">
      <alignment vertical="center"/>
    </xf>
    <xf numFmtId="14" fontId="7" fillId="0" borderId="20" xfId="0" applyNumberFormat="1" applyFont="1" applyBorder="1" applyAlignment="1">
      <alignment vertical="center"/>
    </xf>
    <xf numFmtId="38" fontId="7" fillId="3" borderId="20" xfId="0" applyNumberFormat="1" applyFont="1" applyFill="1" applyBorder="1" applyAlignment="1">
      <alignment vertical="center"/>
    </xf>
    <xf numFmtId="0" fontId="15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38" fontId="7" fillId="4" borderId="20" xfId="0" applyNumberFormat="1" applyFont="1" applyFill="1" applyBorder="1" applyAlignment="1">
      <alignment vertical="center"/>
    </xf>
    <xf numFmtId="38" fontId="7" fillId="5" borderId="20" xfId="0" applyNumberFormat="1" applyFont="1" applyFill="1" applyBorder="1" applyAlignment="1">
      <alignment vertical="center"/>
    </xf>
    <xf numFmtId="0" fontId="7" fillId="5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8" fillId="6" borderId="25" xfId="0" applyFont="1" applyFill="1" applyBorder="1" applyAlignment="1">
      <alignment vertical="center"/>
    </xf>
    <xf numFmtId="38" fontId="7" fillId="7" borderId="20" xfId="0" applyNumberFormat="1" applyFont="1" applyFill="1" applyBorder="1" applyAlignment="1">
      <alignment vertical="center"/>
    </xf>
    <xf numFmtId="0" fontId="7" fillId="9" borderId="20" xfId="0" applyFont="1" applyFill="1" applyBorder="1" applyAlignment="1">
      <alignment vertical="center"/>
    </xf>
    <xf numFmtId="0" fontId="7" fillId="9" borderId="20" xfId="0" applyFont="1" applyFill="1" applyBorder="1" applyAlignment="1">
      <alignment vertical="center" wrapText="1"/>
    </xf>
    <xf numFmtId="0" fontId="19" fillId="6" borderId="0" xfId="0" applyFont="1" applyFill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38" fontId="12" fillId="0" borderId="27" xfId="0" applyNumberFormat="1" applyFont="1" applyBorder="1" applyAlignment="1">
      <alignment vertical="center" wrapText="1"/>
    </xf>
    <xf numFmtId="38" fontId="12" fillId="0" borderId="27" xfId="0" applyNumberFormat="1" applyFont="1" applyBorder="1" applyAlignment="1">
      <alignment vertical="center" wrapText="1"/>
    </xf>
    <xf numFmtId="0" fontId="12" fillId="0" borderId="27" xfId="0" applyFont="1" applyBorder="1" applyAlignment="1">
      <alignment vertical="center"/>
    </xf>
    <xf numFmtId="38" fontId="13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20" xfId="0" applyNumberFormat="1" applyFont="1" applyBorder="1" applyAlignment="1">
      <alignment vertical="center"/>
    </xf>
    <xf numFmtId="0" fontId="12" fillId="0" borderId="20" xfId="0" quotePrefix="1" applyFont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38" fontId="12" fillId="0" borderId="27" xfId="0" applyNumberFormat="1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38" fontId="12" fillId="0" borderId="27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38" fontId="12" fillId="10" borderId="20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4" fontId="7" fillId="0" borderId="20" xfId="0" applyNumberFormat="1" applyFont="1" applyBorder="1" applyAlignment="1">
      <alignment horizontal="right" vertical="center"/>
    </xf>
    <xf numFmtId="14" fontId="7" fillId="0" borderId="2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38" fontId="2" fillId="0" borderId="20" xfId="0" applyNumberFormat="1" applyFont="1" applyFill="1" applyBorder="1" applyAlignment="1">
      <alignment vertical="center"/>
    </xf>
    <xf numFmtId="38" fontId="2" fillId="11" borderId="2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3"/>
  <sheetViews>
    <sheetView tabSelected="1" workbookViewId="0">
      <selection activeCell="J2" sqref="J2"/>
    </sheetView>
  </sheetViews>
  <sheetFormatPr defaultColWidth="12.59765625" defaultRowHeight="15" customHeight="1"/>
  <cols>
    <col min="1" max="2" width="1.8984375" customWidth="1"/>
    <col min="3" max="3" width="18.8984375" customWidth="1"/>
    <col min="4" max="4" width="11.69921875" customWidth="1"/>
    <col min="5" max="7" width="9.5" customWidth="1"/>
    <col min="8" max="8" width="12.19921875" customWidth="1"/>
    <col min="9" max="26" width="11" customWidth="1"/>
  </cols>
  <sheetData>
    <row r="1" spans="1:8" ht="13.5" customHeight="1">
      <c r="A1" s="127" t="s">
        <v>0</v>
      </c>
      <c r="B1" s="128"/>
      <c r="C1" s="128"/>
      <c r="D1" s="128"/>
      <c r="E1" s="128"/>
      <c r="F1" s="128"/>
      <c r="G1" s="128"/>
      <c r="H1" s="1"/>
    </row>
    <row r="2" spans="1:8" ht="25.8">
      <c r="A2" s="129" t="s">
        <v>1</v>
      </c>
      <c r="B2" s="128"/>
      <c r="C2" s="128"/>
      <c r="D2" s="128"/>
      <c r="E2" s="128"/>
      <c r="F2" s="128"/>
      <c r="G2" s="128"/>
      <c r="H2" s="1"/>
    </row>
    <row r="3" spans="1:8" ht="13.5" customHeight="1">
      <c r="A3" s="130" t="s">
        <v>2</v>
      </c>
      <c r="B3" s="128"/>
      <c r="C3" s="128"/>
      <c r="D3" s="128"/>
      <c r="E3" s="128"/>
      <c r="F3" s="128"/>
      <c r="G3" s="128"/>
      <c r="H3" s="1"/>
    </row>
    <row r="4" spans="1:8" ht="13.5" customHeight="1">
      <c r="A4" s="2"/>
      <c r="B4" s="2"/>
      <c r="C4" s="2"/>
      <c r="D4" s="2"/>
      <c r="E4" s="2"/>
      <c r="F4" s="2"/>
      <c r="G4" s="2"/>
      <c r="H4" s="1"/>
    </row>
    <row r="5" spans="1:8" ht="13.5" customHeight="1">
      <c r="H5" s="3" t="s">
        <v>3</v>
      </c>
    </row>
    <row r="6" spans="1:8" ht="13.5" customHeight="1">
      <c r="A6" s="131" t="s">
        <v>4</v>
      </c>
      <c r="B6" s="132"/>
      <c r="C6" s="132"/>
      <c r="D6" s="131" t="s">
        <v>5</v>
      </c>
      <c r="E6" s="125"/>
      <c r="F6" s="131" t="s">
        <v>6</v>
      </c>
      <c r="G6" s="125"/>
      <c r="H6" s="4" t="s">
        <v>7</v>
      </c>
    </row>
    <row r="7" spans="1:8" ht="13.5" customHeight="1">
      <c r="A7" s="5" t="s">
        <v>8</v>
      </c>
      <c r="B7" s="6"/>
      <c r="C7" s="6"/>
      <c r="D7" s="7"/>
      <c r="E7" s="8"/>
      <c r="F7" s="9"/>
      <c r="G7" s="10"/>
      <c r="H7" s="11"/>
    </row>
    <row r="8" spans="1:8" ht="13.5" customHeight="1">
      <c r="A8" s="5"/>
      <c r="B8" s="6" t="s">
        <v>9</v>
      </c>
      <c r="C8" s="6"/>
      <c r="D8" s="7"/>
      <c r="E8" s="8"/>
      <c r="F8" s="9"/>
      <c r="G8" s="10"/>
      <c r="H8" s="12"/>
    </row>
    <row r="9" spans="1:8" ht="13.5" customHeight="1">
      <c r="A9" s="5"/>
      <c r="B9" s="6"/>
      <c r="C9" s="6" t="s">
        <v>10</v>
      </c>
      <c r="D9" s="7">
        <v>0</v>
      </c>
      <c r="E9" s="8"/>
      <c r="F9" s="9">
        <f>0</f>
        <v>0</v>
      </c>
      <c r="G9" s="10"/>
      <c r="H9" s="12">
        <v>0</v>
      </c>
    </row>
    <row r="10" spans="1:8" ht="13.5" customHeight="1">
      <c r="A10" s="5"/>
      <c r="B10" s="6"/>
      <c r="C10" s="6" t="s">
        <v>11</v>
      </c>
      <c r="D10" s="7">
        <v>1500000</v>
      </c>
      <c r="E10" s="8"/>
      <c r="F10" s="9">
        <f ca="1">作業用シート!C3</f>
        <v>1240000</v>
      </c>
      <c r="G10" s="10"/>
      <c r="H10" s="12">
        <f t="shared" ref="H10:H11" ca="1" si="0">D10-F10</f>
        <v>260000</v>
      </c>
    </row>
    <row r="11" spans="1:8" ht="13.5" customHeight="1">
      <c r="A11" s="5"/>
      <c r="B11" s="6"/>
      <c r="C11" s="13" t="s">
        <v>12</v>
      </c>
      <c r="D11" s="14">
        <v>1500000</v>
      </c>
      <c r="E11" s="15"/>
      <c r="F11" s="16">
        <f ca="1">SUM(F9:F10)-SUM(G9:G10)</f>
        <v>1240000</v>
      </c>
      <c r="G11" s="17"/>
      <c r="H11" s="18">
        <f t="shared" ca="1" si="0"/>
        <v>260000</v>
      </c>
    </row>
    <row r="12" spans="1:8" ht="13.5" customHeight="1">
      <c r="A12" s="5"/>
      <c r="B12" s="6"/>
      <c r="C12" s="6"/>
      <c r="D12" s="7"/>
      <c r="E12" s="8"/>
      <c r="F12" s="9"/>
      <c r="G12" s="10"/>
      <c r="H12" s="11"/>
    </row>
    <row r="13" spans="1:8" ht="13.5" customHeight="1">
      <c r="A13" s="5"/>
      <c r="B13" s="6" t="s">
        <v>13</v>
      </c>
      <c r="C13" s="6"/>
      <c r="D13" s="7"/>
      <c r="E13" s="8"/>
      <c r="F13" s="9"/>
      <c r="G13" s="10"/>
      <c r="H13" s="12"/>
    </row>
    <row r="14" spans="1:8" ht="13.5" customHeight="1">
      <c r="A14" s="5"/>
      <c r="B14" s="6"/>
      <c r="C14" s="6" t="s">
        <v>14</v>
      </c>
      <c r="D14" s="7">
        <v>200000</v>
      </c>
      <c r="E14" s="8"/>
      <c r="F14" s="9">
        <f ca="1">作業用シート!C4</f>
        <v>124500</v>
      </c>
      <c r="G14" s="10"/>
      <c r="H14" s="12">
        <f ca="1">D14-F14</f>
        <v>75500</v>
      </c>
    </row>
    <row r="15" spans="1:8" ht="13.5" customHeight="1">
      <c r="A15" s="5"/>
      <c r="B15" s="6"/>
      <c r="C15" s="6" t="s">
        <v>15</v>
      </c>
      <c r="D15" s="7">
        <v>0</v>
      </c>
      <c r="E15" s="8"/>
      <c r="F15" s="9">
        <v>0</v>
      </c>
      <c r="G15" s="10"/>
      <c r="H15" s="12">
        <f t="shared" ref="H15:H16" si="1">D15-F15</f>
        <v>0</v>
      </c>
    </row>
    <row r="16" spans="1:8" ht="13.5" customHeight="1">
      <c r="A16" s="5"/>
      <c r="B16" s="6"/>
      <c r="C16" s="13" t="s">
        <v>12</v>
      </c>
      <c r="D16" s="14">
        <v>200000</v>
      </c>
      <c r="E16" s="15"/>
      <c r="F16" s="16">
        <f ca="1">SUM(F14:F15)</f>
        <v>124500</v>
      </c>
      <c r="G16" s="17"/>
      <c r="H16" s="18">
        <f t="shared" ca="1" si="1"/>
        <v>75500</v>
      </c>
    </row>
    <row r="17" spans="1:8" ht="13.5" customHeight="1">
      <c r="A17" s="5"/>
      <c r="B17" s="6"/>
      <c r="C17" s="6"/>
      <c r="D17" s="7"/>
      <c r="E17" s="8"/>
      <c r="F17" s="9"/>
      <c r="G17" s="10"/>
      <c r="H17" s="11"/>
    </row>
    <row r="18" spans="1:8" ht="13.5" customHeight="1">
      <c r="A18" s="5"/>
      <c r="B18" s="6" t="s">
        <v>16</v>
      </c>
      <c r="C18" s="6"/>
      <c r="D18" s="7"/>
      <c r="E18" s="8"/>
      <c r="F18" s="9"/>
      <c r="G18" s="10"/>
      <c r="H18" s="12"/>
    </row>
    <row r="19" spans="1:8" ht="13.5" customHeight="1">
      <c r="A19" s="5"/>
      <c r="B19" s="6"/>
      <c r="C19" s="6" t="s">
        <v>17</v>
      </c>
      <c r="D19" s="7">
        <v>600000</v>
      </c>
      <c r="E19" s="8"/>
      <c r="F19" s="9">
        <f ca="1">作業用シート!C5</f>
        <v>2827950</v>
      </c>
      <c r="G19" s="10"/>
      <c r="H19" s="12">
        <f t="shared" ref="H19:H22" ca="1" si="2">D19-F19</f>
        <v>-2227950</v>
      </c>
    </row>
    <row r="20" spans="1:8" ht="13.5" customHeight="1">
      <c r="A20" s="5"/>
      <c r="B20" s="6"/>
      <c r="C20" s="6" t="s">
        <v>18</v>
      </c>
      <c r="D20" s="7">
        <v>0</v>
      </c>
      <c r="E20" s="8"/>
      <c r="F20" s="9">
        <v>0</v>
      </c>
      <c r="G20" s="10"/>
      <c r="H20" s="12">
        <f t="shared" si="2"/>
        <v>0</v>
      </c>
    </row>
    <row r="21" spans="1:8" ht="13.5" customHeight="1">
      <c r="A21" s="5"/>
      <c r="B21" s="6"/>
      <c r="C21" s="6" t="s">
        <v>19</v>
      </c>
      <c r="D21" s="7">
        <v>0</v>
      </c>
      <c r="E21" s="8"/>
      <c r="F21" s="9">
        <f ca="1">作業用シート!C9+作業用シート!C11+作業用シート!C13</f>
        <v>0</v>
      </c>
      <c r="G21" s="10"/>
      <c r="H21" s="12">
        <f t="shared" ca="1" si="2"/>
        <v>0</v>
      </c>
    </row>
    <row r="22" spans="1:8" ht="13.5" customHeight="1">
      <c r="A22" s="5"/>
      <c r="B22" s="6"/>
      <c r="C22" s="13" t="s">
        <v>12</v>
      </c>
      <c r="D22" s="14">
        <v>600000</v>
      </c>
      <c r="E22" s="15"/>
      <c r="F22" s="16">
        <f ca="1">SUM(F19:F21)</f>
        <v>2827950</v>
      </c>
      <c r="G22" s="17"/>
      <c r="H22" s="18">
        <f t="shared" ca="1" si="2"/>
        <v>-2227950</v>
      </c>
    </row>
    <row r="23" spans="1:8" ht="13.5" customHeight="1">
      <c r="A23" s="5"/>
      <c r="B23" s="6"/>
      <c r="C23" s="6"/>
      <c r="D23" s="7"/>
      <c r="E23" s="8"/>
      <c r="F23" s="9"/>
      <c r="G23" s="10"/>
      <c r="H23" s="11"/>
    </row>
    <row r="24" spans="1:8" ht="13.5" customHeight="1">
      <c r="A24" s="5"/>
      <c r="B24" s="6" t="s">
        <v>20</v>
      </c>
      <c r="C24" s="6"/>
      <c r="D24" s="7"/>
      <c r="E24" s="8"/>
      <c r="F24" s="9"/>
      <c r="G24" s="10"/>
      <c r="H24" s="12"/>
    </row>
    <row r="25" spans="1:8" ht="13.5" customHeight="1">
      <c r="A25" s="5"/>
      <c r="B25" s="6"/>
      <c r="C25" s="6" t="s">
        <v>21</v>
      </c>
      <c r="D25" s="7">
        <v>10</v>
      </c>
      <c r="E25" s="8"/>
      <c r="F25" s="9">
        <f ca="1">作業用シート!C6</f>
        <v>30</v>
      </c>
      <c r="G25" s="10"/>
      <c r="H25" s="12">
        <f t="shared" ref="H25:H26" ca="1" si="3">D25-F25</f>
        <v>-20</v>
      </c>
    </row>
    <row r="26" spans="1:8" ht="13.5" customHeight="1">
      <c r="A26" s="5"/>
      <c r="B26" s="6"/>
      <c r="C26" s="6" t="s">
        <v>22</v>
      </c>
      <c r="D26" s="7">
        <v>0</v>
      </c>
      <c r="E26" s="8"/>
      <c r="F26" s="9">
        <f ca="1">作業用シート!C7</f>
        <v>1314160</v>
      </c>
      <c r="G26" s="10"/>
      <c r="H26" s="12">
        <f t="shared" ca="1" si="3"/>
        <v>-1314160</v>
      </c>
    </row>
    <row r="27" spans="1:8" ht="13.5" customHeight="1">
      <c r="A27" s="5"/>
      <c r="B27" s="6"/>
      <c r="C27" s="6"/>
      <c r="D27" s="7"/>
      <c r="E27" s="8"/>
      <c r="F27" s="9"/>
      <c r="G27" s="10"/>
      <c r="H27" s="12"/>
    </row>
    <row r="28" spans="1:8" ht="13.5" customHeight="1">
      <c r="A28" s="5"/>
      <c r="B28" s="19" t="s">
        <v>23</v>
      </c>
      <c r="C28" s="19"/>
      <c r="D28" s="20">
        <v>2300010</v>
      </c>
      <c r="E28" s="21"/>
      <c r="F28" s="22">
        <f ca="1">F11+F16+F22+F25+F26</f>
        <v>5506640</v>
      </c>
      <c r="G28" s="23"/>
      <c r="H28" s="24">
        <f ca="1">D28-F28</f>
        <v>-3206630</v>
      </c>
    </row>
    <row r="29" spans="1:8" ht="13.5" customHeight="1">
      <c r="A29" s="5"/>
      <c r="B29" s="6"/>
      <c r="C29" s="6"/>
      <c r="D29" s="7"/>
      <c r="E29" s="8"/>
      <c r="F29" s="9"/>
      <c r="G29" s="10"/>
      <c r="H29" s="11"/>
    </row>
    <row r="30" spans="1:8" ht="13.5" customHeight="1">
      <c r="A30" s="5" t="s">
        <v>24</v>
      </c>
      <c r="B30" s="6"/>
      <c r="C30" s="6"/>
      <c r="D30" s="7"/>
      <c r="E30" s="8"/>
      <c r="F30" s="9"/>
      <c r="G30" s="10"/>
      <c r="H30" s="12"/>
    </row>
    <row r="31" spans="1:8" ht="13.5" customHeight="1">
      <c r="A31" s="5"/>
      <c r="B31" s="6" t="s">
        <v>25</v>
      </c>
      <c r="C31" s="6"/>
      <c r="D31" s="7"/>
      <c r="E31" s="8"/>
      <c r="F31" s="9"/>
      <c r="G31" s="10"/>
      <c r="H31" s="12"/>
    </row>
    <row r="32" spans="1:8" ht="13.5" customHeight="1">
      <c r="A32" s="5"/>
      <c r="B32" s="6"/>
      <c r="C32" s="6" t="s">
        <v>26</v>
      </c>
      <c r="D32" s="7"/>
      <c r="E32" s="8">
        <v>500000</v>
      </c>
      <c r="F32" s="9"/>
      <c r="G32" s="10">
        <f ca="1">作業用シート!H10</f>
        <v>788203</v>
      </c>
      <c r="H32" s="12">
        <f t="shared" ref="H32:H38" ca="1" si="4">E32-G32</f>
        <v>-288203</v>
      </c>
    </row>
    <row r="33" spans="1:8" ht="13.5" customHeight="1">
      <c r="A33" s="5"/>
      <c r="B33" s="6"/>
      <c r="C33" s="6" t="s">
        <v>27</v>
      </c>
      <c r="D33" s="7"/>
      <c r="E33" s="8">
        <v>500000</v>
      </c>
      <c r="F33" s="9"/>
      <c r="G33" s="10">
        <f ca="1">作業用シート!H8</f>
        <v>0</v>
      </c>
      <c r="H33" s="12">
        <f t="shared" ca="1" si="4"/>
        <v>500000</v>
      </c>
    </row>
    <row r="34" spans="1:8" ht="13.5" customHeight="1">
      <c r="A34" s="5"/>
      <c r="B34" s="6"/>
      <c r="C34" s="6" t="s">
        <v>28</v>
      </c>
      <c r="D34" s="7"/>
      <c r="E34" s="8">
        <v>1500000</v>
      </c>
      <c r="F34" s="9"/>
      <c r="G34" s="10">
        <f ca="1">作業用シート!H5</f>
        <v>376559</v>
      </c>
      <c r="H34" s="12">
        <f t="shared" ca="1" si="4"/>
        <v>1123441</v>
      </c>
    </row>
    <row r="35" spans="1:8" ht="13.5" customHeight="1">
      <c r="A35" s="5"/>
      <c r="B35" s="6"/>
      <c r="C35" s="6" t="s">
        <v>29</v>
      </c>
      <c r="D35" s="7"/>
      <c r="E35" s="8">
        <v>25000</v>
      </c>
      <c r="F35" s="9"/>
      <c r="G35" s="10">
        <f ca="1">作業用シート!H9</f>
        <v>0</v>
      </c>
      <c r="H35" s="12">
        <f t="shared" ca="1" si="4"/>
        <v>25000</v>
      </c>
    </row>
    <row r="36" spans="1:8" ht="13.5" customHeight="1">
      <c r="A36" s="5"/>
      <c r="B36" s="6"/>
      <c r="C36" s="25" t="s">
        <v>11</v>
      </c>
      <c r="D36" s="7"/>
      <c r="E36" s="26">
        <v>60000</v>
      </c>
      <c r="F36" s="9"/>
      <c r="G36" s="10">
        <f ca="1">作業用シート!H18</f>
        <v>78000</v>
      </c>
      <c r="H36" s="12">
        <f t="shared" ca="1" si="4"/>
        <v>-18000</v>
      </c>
    </row>
    <row r="37" spans="1:8" ht="13.5" customHeight="1">
      <c r="A37" s="5"/>
      <c r="B37" s="6"/>
      <c r="C37" s="6" t="s">
        <v>30</v>
      </c>
      <c r="D37" s="7"/>
      <c r="E37" s="8">
        <v>100000</v>
      </c>
      <c r="F37" s="9"/>
      <c r="G37" s="10">
        <f ca="1">作業用シート!H4</f>
        <v>388928</v>
      </c>
      <c r="H37" s="12">
        <f t="shared" ca="1" si="4"/>
        <v>-288928</v>
      </c>
    </row>
    <row r="38" spans="1:8" ht="13.5" customHeight="1">
      <c r="A38" s="5"/>
      <c r="B38" s="6"/>
      <c r="C38" s="6" t="s">
        <v>31</v>
      </c>
      <c r="D38" s="7"/>
      <c r="E38" s="8">
        <v>100000</v>
      </c>
      <c r="F38" s="9"/>
      <c r="G38" s="10">
        <f ca="1">作業用シート!H19</f>
        <v>252610</v>
      </c>
      <c r="H38" s="12">
        <f t="shared" ca="1" si="4"/>
        <v>-152610</v>
      </c>
    </row>
    <row r="39" spans="1:8" ht="13.5" customHeight="1">
      <c r="A39" s="5"/>
      <c r="B39" s="6"/>
      <c r="C39" s="25" t="s">
        <v>32</v>
      </c>
      <c r="D39" s="7"/>
      <c r="E39" s="26">
        <v>0</v>
      </c>
      <c r="F39" s="9"/>
      <c r="G39" s="10">
        <f ca="1">作業用シート!H7</f>
        <v>80676</v>
      </c>
      <c r="H39" s="12"/>
    </row>
    <row r="40" spans="1:8" ht="13.5" customHeight="1">
      <c r="A40" s="5"/>
      <c r="B40" s="6"/>
      <c r="C40" s="25" t="s">
        <v>33</v>
      </c>
      <c r="D40" s="7"/>
      <c r="E40" s="26">
        <v>0</v>
      </c>
      <c r="F40" s="9"/>
      <c r="G40" s="10">
        <f ca="1">作業用シート!H20</f>
        <v>71058</v>
      </c>
      <c r="H40" s="12"/>
    </row>
    <row r="41" spans="1:8" ht="13.5" customHeight="1">
      <c r="A41" s="5"/>
      <c r="B41" s="6"/>
      <c r="C41" s="6" t="s">
        <v>34</v>
      </c>
      <c r="D41" s="7"/>
      <c r="E41" s="26">
        <v>300000</v>
      </c>
      <c r="F41" s="9"/>
      <c r="G41" s="10">
        <f ca="1">作業用シート!H6</f>
        <v>0</v>
      </c>
      <c r="H41" s="12">
        <f t="shared" ref="H41:H42" ca="1" si="5">E41-G41</f>
        <v>300000</v>
      </c>
    </row>
    <row r="42" spans="1:8" ht="13.5" customHeight="1">
      <c r="A42" s="5"/>
      <c r="B42" s="6"/>
      <c r="C42" s="13" t="s">
        <v>12</v>
      </c>
      <c r="D42" s="14"/>
      <c r="E42" s="15">
        <v>3025000</v>
      </c>
      <c r="F42" s="16"/>
      <c r="G42" s="17">
        <f ca="1">SUM(G32:G41)</f>
        <v>2036034</v>
      </c>
      <c r="H42" s="18">
        <f t="shared" ca="1" si="5"/>
        <v>988966</v>
      </c>
    </row>
    <row r="43" spans="1:8" ht="13.5" customHeight="1">
      <c r="A43" s="5"/>
      <c r="B43" s="6" t="s">
        <v>35</v>
      </c>
      <c r="C43" s="6"/>
      <c r="D43" s="7"/>
      <c r="E43" s="8"/>
      <c r="F43" s="9"/>
      <c r="G43" s="10"/>
      <c r="H43" s="11"/>
    </row>
    <row r="44" spans="1:8" ht="13.5" customHeight="1">
      <c r="A44" s="5"/>
      <c r="B44" s="6"/>
      <c r="C44" s="6" t="s">
        <v>36</v>
      </c>
      <c r="D44" s="7"/>
      <c r="E44" s="8"/>
      <c r="F44" s="9"/>
      <c r="G44" s="10"/>
      <c r="H44" s="12"/>
    </row>
    <row r="45" spans="1:8" ht="13.5" customHeight="1">
      <c r="A45" s="5"/>
      <c r="B45" s="6"/>
      <c r="C45" s="6" t="s">
        <v>37</v>
      </c>
      <c r="D45" s="7"/>
      <c r="E45" s="8">
        <v>0</v>
      </c>
      <c r="F45" s="9"/>
      <c r="G45" s="10">
        <v>0</v>
      </c>
      <c r="H45" s="12">
        <f>E45-G45</f>
        <v>0</v>
      </c>
    </row>
    <row r="46" spans="1:8" ht="13.5" customHeight="1">
      <c r="A46" s="5"/>
      <c r="B46" s="6"/>
      <c r="C46" s="6" t="s">
        <v>38</v>
      </c>
      <c r="D46" s="7"/>
      <c r="E46" s="8"/>
      <c r="F46" s="9"/>
      <c r="G46" s="10"/>
      <c r="H46" s="12"/>
    </row>
    <row r="47" spans="1:8" ht="13.5" customHeight="1">
      <c r="A47" s="5"/>
      <c r="B47" s="6"/>
      <c r="C47" s="27" t="s">
        <v>28</v>
      </c>
      <c r="D47" s="28"/>
      <c r="E47" s="8">
        <v>0</v>
      </c>
      <c r="F47" s="9"/>
      <c r="G47" s="29">
        <v>0</v>
      </c>
      <c r="H47" s="12">
        <f t="shared" ref="H47:H56" si="6">E47-G47</f>
        <v>0</v>
      </c>
    </row>
    <row r="48" spans="1:8" ht="13.5" customHeight="1">
      <c r="A48" s="5"/>
      <c r="B48" s="6"/>
      <c r="C48" s="27" t="s">
        <v>39</v>
      </c>
      <c r="D48" s="28"/>
      <c r="E48" s="8">
        <v>0</v>
      </c>
      <c r="F48" s="9"/>
      <c r="G48" s="10">
        <v>0</v>
      </c>
      <c r="H48" s="12">
        <f t="shared" si="6"/>
        <v>0</v>
      </c>
    </row>
    <row r="49" spans="1:8" ht="13.5" customHeight="1">
      <c r="A49" s="5"/>
      <c r="B49" s="6"/>
      <c r="C49" s="27" t="s">
        <v>40</v>
      </c>
      <c r="D49" s="28"/>
      <c r="E49" s="8">
        <v>1100000</v>
      </c>
      <c r="F49" s="9"/>
      <c r="G49" s="10">
        <f ca="1">作業用シート!H17</f>
        <v>1121920</v>
      </c>
      <c r="H49" s="12">
        <f t="shared" ca="1" si="6"/>
        <v>-21920</v>
      </c>
    </row>
    <row r="50" spans="1:8" ht="13.5" customHeight="1">
      <c r="A50" s="5"/>
      <c r="B50" s="6"/>
      <c r="C50" s="27" t="s">
        <v>41</v>
      </c>
      <c r="D50" s="28"/>
      <c r="E50" s="8">
        <v>480000</v>
      </c>
      <c r="F50" s="9"/>
      <c r="G50" s="10">
        <f ca="1">作業用シート!H3</f>
        <v>140867</v>
      </c>
      <c r="H50" s="12">
        <f t="shared" ca="1" si="6"/>
        <v>339133</v>
      </c>
    </row>
    <row r="51" spans="1:8" ht="13.5" customHeight="1">
      <c r="A51" s="5"/>
      <c r="B51" s="6"/>
      <c r="C51" s="30" t="s">
        <v>42</v>
      </c>
      <c r="D51" s="28"/>
      <c r="E51" s="8">
        <v>0</v>
      </c>
      <c r="F51" s="9"/>
      <c r="G51" s="10">
        <f ca="1">作業用シート!H16</f>
        <v>3788</v>
      </c>
      <c r="H51" s="12">
        <f t="shared" ca="1" si="6"/>
        <v>-3788</v>
      </c>
    </row>
    <row r="52" spans="1:8" ht="13.5" customHeight="1">
      <c r="A52" s="5"/>
      <c r="B52" s="6"/>
      <c r="C52" s="27" t="s">
        <v>43</v>
      </c>
      <c r="D52" s="28"/>
      <c r="E52" s="8">
        <v>0</v>
      </c>
      <c r="F52" s="9"/>
      <c r="G52" s="10">
        <f ca="1">作業用シート!H13+作業用シート!H11</f>
        <v>754782</v>
      </c>
      <c r="H52" s="12">
        <f t="shared" ca="1" si="6"/>
        <v>-754782</v>
      </c>
    </row>
    <row r="53" spans="1:8" ht="13.5" customHeight="1">
      <c r="A53" s="5"/>
      <c r="B53" s="6"/>
      <c r="C53" s="27" t="s">
        <v>44</v>
      </c>
      <c r="D53" s="28"/>
      <c r="E53" s="8">
        <v>30000</v>
      </c>
      <c r="F53" s="9"/>
      <c r="G53" s="10">
        <f ca="1">作業用シート!H15</f>
        <v>660</v>
      </c>
      <c r="H53" s="12">
        <f t="shared" ca="1" si="6"/>
        <v>29340</v>
      </c>
    </row>
    <row r="54" spans="1:8" ht="13.5" customHeight="1">
      <c r="A54" s="5"/>
      <c r="B54" s="6"/>
      <c r="C54" s="13" t="s">
        <v>12</v>
      </c>
      <c r="D54" s="14"/>
      <c r="E54" s="15">
        <v>1610000</v>
      </c>
      <c r="F54" s="16"/>
      <c r="G54" s="17">
        <f ca="1">SUM(G45,G47:G53)</f>
        <v>2022017</v>
      </c>
      <c r="H54" s="18">
        <f t="shared" ca="1" si="6"/>
        <v>-412017</v>
      </c>
    </row>
    <row r="55" spans="1:8" ht="13.5" customHeight="1">
      <c r="A55" s="5"/>
      <c r="B55" s="6"/>
      <c r="C55" s="6"/>
      <c r="D55" s="7"/>
      <c r="E55" s="8"/>
      <c r="F55" s="9"/>
      <c r="G55" s="10"/>
      <c r="H55" s="11">
        <f t="shared" si="6"/>
        <v>0</v>
      </c>
    </row>
    <row r="56" spans="1:8" ht="13.5" customHeight="1">
      <c r="A56" s="5"/>
      <c r="B56" s="19" t="s">
        <v>45</v>
      </c>
      <c r="C56" s="19"/>
      <c r="D56" s="20"/>
      <c r="E56" s="21">
        <v>4635000</v>
      </c>
      <c r="F56" s="22"/>
      <c r="G56" s="23">
        <f ca="1">G42+G54</f>
        <v>4058051</v>
      </c>
      <c r="H56" s="24">
        <f t="shared" ca="1" si="6"/>
        <v>576949</v>
      </c>
    </row>
    <row r="57" spans="1:8" ht="13.5" customHeight="1">
      <c r="A57" s="5"/>
      <c r="B57" s="6"/>
      <c r="C57" s="6"/>
      <c r="D57" s="7"/>
      <c r="E57" s="8"/>
      <c r="F57" s="9"/>
      <c r="G57" s="10"/>
      <c r="H57" s="11"/>
    </row>
    <row r="58" spans="1:8" ht="13.5" customHeight="1">
      <c r="A58" s="5"/>
      <c r="B58" s="6"/>
      <c r="C58" s="6" t="s">
        <v>46</v>
      </c>
      <c r="D58" s="7"/>
      <c r="E58" s="8">
        <v>88000</v>
      </c>
      <c r="F58" s="9"/>
      <c r="G58" s="10">
        <f ca="1">作業用シート!H12+作業用シート!H21</f>
        <v>51000</v>
      </c>
      <c r="H58" s="12">
        <f ca="1">E58-G58</f>
        <v>37000</v>
      </c>
    </row>
    <row r="59" spans="1:8" ht="13.5" customHeight="1">
      <c r="A59" s="5"/>
      <c r="B59" s="6"/>
      <c r="C59" s="6" t="s">
        <v>47</v>
      </c>
      <c r="D59" s="9">
        <v>-2422990</v>
      </c>
      <c r="E59" s="8"/>
      <c r="F59" s="9">
        <f ca="1">F28-G56-G58</f>
        <v>1397589</v>
      </c>
      <c r="G59" s="10"/>
      <c r="H59" s="12">
        <f t="shared" ref="H59:H60" ca="1" si="7">D59-F59</f>
        <v>-3820579</v>
      </c>
    </row>
    <row r="60" spans="1:8" ht="13.5" customHeight="1">
      <c r="A60" s="31"/>
      <c r="B60" s="13"/>
      <c r="C60" s="13" t="s">
        <v>48</v>
      </c>
      <c r="D60" s="14">
        <v>2967822</v>
      </c>
      <c r="E60" s="15"/>
      <c r="F60" s="16">
        <f>作業用シート!C14</f>
        <v>3169222</v>
      </c>
      <c r="G60" s="17"/>
      <c r="H60" s="18">
        <f t="shared" si="7"/>
        <v>-201400</v>
      </c>
    </row>
    <row r="61" spans="1:8" ht="13.5" customHeight="1">
      <c r="H61" s="1"/>
    </row>
    <row r="62" spans="1:8" ht="13.5" customHeight="1">
      <c r="H62" s="1"/>
    </row>
    <row r="63" spans="1:8" ht="27" customHeight="1">
      <c r="D63" s="124" t="s">
        <v>49</v>
      </c>
      <c r="E63" s="125"/>
      <c r="F63" s="126">
        <f ca="1">F28-G56-G58+F60</f>
        <v>4566811</v>
      </c>
      <c r="G63" s="125"/>
      <c r="H63" s="1"/>
    </row>
    <row r="64" spans="1:8" ht="13.5" customHeight="1">
      <c r="H64" s="1"/>
    </row>
    <row r="65" spans="8:8" ht="13.5" customHeight="1">
      <c r="H65" s="1"/>
    </row>
    <row r="66" spans="8:8" ht="13.5" customHeight="1">
      <c r="H66" s="1"/>
    </row>
    <row r="67" spans="8:8" ht="13.5" customHeight="1">
      <c r="H67" s="1"/>
    </row>
    <row r="68" spans="8:8" ht="13.5" customHeight="1">
      <c r="H68" s="1"/>
    </row>
    <row r="69" spans="8:8" ht="13.5" customHeight="1">
      <c r="H69" s="1"/>
    </row>
    <row r="70" spans="8:8" ht="13.5" customHeight="1">
      <c r="H70" s="1"/>
    </row>
    <row r="71" spans="8:8" ht="13.5" customHeight="1">
      <c r="H71" s="1"/>
    </row>
    <row r="72" spans="8:8" ht="13.5" customHeight="1">
      <c r="H72" s="1"/>
    </row>
    <row r="73" spans="8:8" ht="13.5" customHeight="1">
      <c r="H73" s="1"/>
    </row>
    <row r="74" spans="8:8" ht="13.5" customHeight="1">
      <c r="H74" s="1"/>
    </row>
    <row r="75" spans="8:8" ht="13.5" customHeight="1">
      <c r="H75" s="1"/>
    </row>
    <row r="76" spans="8:8" ht="13.5" customHeight="1">
      <c r="H76" s="1"/>
    </row>
    <row r="77" spans="8:8" ht="13.5" customHeight="1">
      <c r="H77" s="1"/>
    </row>
    <row r="78" spans="8:8" ht="13.5" customHeight="1">
      <c r="H78" s="1"/>
    </row>
    <row r="79" spans="8:8" ht="13.5" customHeight="1">
      <c r="H79" s="1"/>
    </row>
    <row r="80" spans="8:8" ht="13.5" customHeight="1">
      <c r="H80" s="1"/>
    </row>
    <row r="81" spans="8:8" ht="13.5" customHeight="1">
      <c r="H81" s="1"/>
    </row>
    <row r="82" spans="8:8" ht="13.5" customHeight="1">
      <c r="H82" s="1"/>
    </row>
    <row r="83" spans="8:8" ht="13.5" customHeight="1">
      <c r="H83" s="1"/>
    </row>
    <row r="84" spans="8:8" ht="13.5" customHeight="1">
      <c r="H84" s="1"/>
    </row>
    <row r="85" spans="8:8" ht="13.5" customHeight="1">
      <c r="H85" s="1"/>
    </row>
    <row r="86" spans="8:8" ht="13.5" customHeight="1">
      <c r="H86" s="1"/>
    </row>
    <row r="87" spans="8:8" ht="13.5" customHeight="1">
      <c r="H87" s="1"/>
    </row>
    <row r="88" spans="8:8" ht="13.5" customHeight="1">
      <c r="H88" s="1"/>
    </row>
    <row r="89" spans="8:8" ht="13.5" customHeight="1">
      <c r="H89" s="1"/>
    </row>
    <row r="90" spans="8:8" ht="13.5" customHeight="1">
      <c r="H90" s="1"/>
    </row>
    <row r="91" spans="8:8" ht="13.5" customHeight="1">
      <c r="H91" s="1"/>
    </row>
    <row r="92" spans="8:8" ht="13.5" customHeight="1">
      <c r="H92" s="1"/>
    </row>
    <row r="93" spans="8:8" ht="13.5" customHeight="1">
      <c r="H93" s="1"/>
    </row>
    <row r="94" spans="8:8" ht="13.5" customHeight="1">
      <c r="H94" s="1"/>
    </row>
    <row r="95" spans="8:8" ht="13.5" customHeight="1">
      <c r="H95" s="1"/>
    </row>
    <row r="96" spans="8:8" ht="13.5" customHeight="1">
      <c r="H96" s="1"/>
    </row>
    <row r="97" spans="8:8" ht="13.5" customHeight="1">
      <c r="H97" s="1"/>
    </row>
    <row r="98" spans="8:8" ht="13.5" customHeight="1">
      <c r="H98" s="1"/>
    </row>
    <row r="99" spans="8:8" ht="13.5" customHeight="1">
      <c r="H99" s="1"/>
    </row>
    <row r="100" spans="8:8" ht="13.5" customHeight="1">
      <c r="H100" s="1"/>
    </row>
    <row r="101" spans="8:8" ht="13.5" customHeight="1">
      <c r="H101" s="1"/>
    </row>
    <row r="102" spans="8:8" ht="13.5" customHeight="1">
      <c r="H102" s="1"/>
    </row>
    <row r="103" spans="8:8" ht="13.5" customHeight="1">
      <c r="H103" s="1"/>
    </row>
    <row r="104" spans="8:8" ht="13.5" customHeight="1">
      <c r="H104" s="1"/>
    </row>
    <row r="105" spans="8:8" ht="13.5" customHeight="1">
      <c r="H105" s="1"/>
    </row>
    <row r="106" spans="8:8" ht="13.5" customHeight="1">
      <c r="H106" s="1"/>
    </row>
    <row r="107" spans="8:8" ht="13.5" customHeight="1">
      <c r="H107" s="1"/>
    </row>
    <row r="108" spans="8:8" ht="13.5" customHeight="1">
      <c r="H108" s="1"/>
    </row>
    <row r="109" spans="8:8" ht="13.5" customHeight="1">
      <c r="H109" s="1"/>
    </row>
    <row r="110" spans="8:8" ht="13.5" customHeight="1">
      <c r="H110" s="1"/>
    </row>
    <row r="111" spans="8:8" ht="13.5" customHeight="1">
      <c r="H111" s="1"/>
    </row>
    <row r="112" spans="8:8" ht="13.5" customHeight="1">
      <c r="H112" s="1"/>
    </row>
    <row r="113" spans="8:8" ht="13.5" customHeight="1">
      <c r="H113" s="1"/>
    </row>
    <row r="114" spans="8:8" ht="13.5" customHeight="1">
      <c r="H114" s="1"/>
    </row>
    <row r="115" spans="8:8" ht="13.5" customHeight="1">
      <c r="H115" s="1"/>
    </row>
    <row r="116" spans="8:8" ht="13.5" customHeight="1">
      <c r="H116" s="1"/>
    </row>
    <row r="117" spans="8:8" ht="13.5" customHeight="1">
      <c r="H117" s="1"/>
    </row>
    <row r="118" spans="8:8" ht="13.5" customHeight="1">
      <c r="H118" s="1"/>
    </row>
    <row r="119" spans="8:8" ht="13.5" customHeight="1">
      <c r="H119" s="1"/>
    </row>
    <row r="120" spans="8:8" ht="13.5" customHeight="1">
      <c r="H120" s="1"/>
    </row>
    <row r="121" spans="8:8" ht="13.5" customHeight="1">
      <c r="H121" s="1"/>
    </row>
    <row r="122" spans="8:8" ht="13.5" customHeight="1">
      <c r="H122" s="1"/>
    </row>
    <row r="123" spans="8:8" ht="13.5" customHeight="1">
      <c r="H123" s="1"/>
    </row>
    <row r="124" spans="8:8" ht="13.5" customHeight="1">
      <c r="H124" s="1"/>
    </row>
    <row r="125" spans="8:8" ht="13.5" customHeight="1">
      <c r="H125" s="1"/>
    </row>
    <row r="126" spans="8:8" ht="13.5" customHeight="1">
      <c r="H126" s="1"/>
    </row>
    <row r="127" spans="8:8" ht="13.5" customHeight="1">
      <c r="H127" s="1"/>
    </row>
    <row r="128" spans="8:8" ht="13.5" customHeight="1">
      <c r="H128" s="1"/>
    </row>
    <row r="129" spans="8:8" ht="13.5" customHeight="1">
      <c r="H129" s="1"/>
    </row>
    <row r="130" spans="8:8" ht="13.5" customHeight="1">
      <c r="H130" s="1"/>
    </row>
    <row r="131" spans="8:8" ht="13.5" customHeight="1">
      <c r="H131" s="1"/>
    </row>
    <row r="132" spans="8:8" ht="13.5" customHeight="1">
      <c r="H132" s="1"/>
    </row>
    <row r="133" spans="8:8" ht="13.5" customHeight="1">
      <c r="H133" s="1"/>
    </row>
    <row r="134" spans="8:8" ht="13.5" customHeight="1">
      <c r="H134" s="1"/>
    </row>
    <row r="135" spans="8:8" ht="13.5" customHeight="1">
      <c r="H135" s="1"/>
    </row>
    <row r="136" spans="8:8" ht="13.5" customHeight="1">
      <c r="H136" s="1"/>
    </row>
    <row r="137" spans="8:8" ht="13.5" customHeight="1">
      <c r="H137" s="1"/>
    </row>
    <row r="138" spans="8:8" ht="13.5" customHeight="1">
      <c r="H138" s="1"/>
    </row>
    <row r="139" spans="8:8" ht="13.5" customHeight="1">
      <c r="H139" s="1"/>
    </row>
    <row r="140" spans="8:8" ht="13.5" customHeight="1">
      <c r="H140" s="1"/>
    </row>
    <row r="141" spans="8:8" ht="13.5" customHeight="1">
      <c r="H141" s="1"/>
    </row>
    <row r="142" spans="8:8" ht="13.5" customHeight="1">
      <c r="H142" s="1"/>
    </row>
    <row r="143" spans="8:8" ht="13.5" customHeight="1">
      <c r="H143" s="1"/>
    </row>
    <row r="144" spans="8:8" ht="13.5" customHeight="1">
      <c r="H144" s="1"/>
    </row>
    <row r="145" spans="8:8" ht="13.5" customHeight="1">
      <c r="H145" s="1"/>
    </row>
    <row r="146" spans="8:8" ht="13.5" customHeight="1">
      <c r="H146" s="1"/>
    </row>
    <row r="147" spans="8:8" ht="13.5" customHeight="1">
      <c r="H147" s="1"/>
    </row>
    <row r="148" spans="8:8" ht="13.5" customHeight="1">
      <c r="H148" s="1"/>
    </row>
    <row r="149" spans="8:8" ht="13.5" customHeight="1">
      <c r="H149" s="1"/>
    </row>
    <row r="150" spans="8:8" ht="13.5" customHeight="1">
      <c r="H150" s="1"/>
    </row>
    <row r="151" spans="8:8" ht="13.5" customHeight="1">
      <c r="H151" s="1"/>
    </row>
    <row r="152" spans="8:8" ht="13.5" customHeight="1">
      <c r="H152" s="1"/>
    </row>
    <row r="153" spans="8:8" ht="13.5" customHeight="1">
      <c r="H153" s="1"/>
    </row>
    <row r="154" spans="8:8" ht="13.5" customHeight="1">
      <c r="H154" s="1"/>
    </row>
    <row r="155" spans="8:8" ht="13.5" customHeight="1">
      <c r="H155" s="1"/>
    </row>
    <row r="156" spans="8:8" ht="13.5" customHeight="1">
      <c r="H156" s="1"/>
    </row>
    <row r="157" spans="8:8" ht="13.5" customHeight="1">
      <c r="H157" s="1"/>
    </row>
    <row r="158" spans="8:8" ht="13.5" customHeight="1">
      <c r="H158" s="1"/>
    </row>
    <row r="159" spans="8:8" ht="13.5" customHeight="1">
      <c r="H159" s="1"/>
    </row>
    <row r="160" spans="8:8" ht="13.5" customHeight="1">
      <c r="H160" s="1"/>
    </row>
    <row r="161" spans="8:8" ht="13.5" customHeight="1">
      <c r="H161" s="1"/>
    </row>
    <row r="162" spans="8:8" ht="13.5" customHeight="1">
      <c r="H162" s="1"/>
    </row>
    <row r="163" spans="8:8" ht="13.5" customHeight="1">
      <c r="H163" s="1"/>
    </row>
    <row r="164" spans="8:8" ht="13.5" customHeight="1">
      <c r="H164" s="1"/>
    </row>
    <row r="165" spans="8:8" ht="13.5" customHeight="1">
      <c r="H165" s="1"/>
    </row>
    <row r="166" spans="8:8" ht="13.5" customHeight="1">
      <c r="H166" s="1"/>
    </row>
    <row r="167" spans="8:8" ht="13.5" customHeight="1">
      <c r="H167" s="1"/>
    </row>
    <row r="168" spans="8:8" ht="13.5" customHeight="1">
      <c r="H168" s="1"/>
    </row>
    <row r="169" spans="8:8" ht="13.5" customHeight="1">
      <c r="H169" s="1"/>
    </row>
    <row r="170" spans="8:8" ht="13.5" customHeight="1">
      <c r="H170" s="1"/>
    </row>
    <row r="171" spans="8:8" ht="13.5" customHeight="1">
      <c r="H171" s="1"/>
    </row>
    <row r="172" spans="8:8" ht="13.5" customHeight="1">
      <c r="H172" s="1"/>
    </row>
    <row r="173" spans="8:8" ht="13.5" customHeight="1">
      <c r="H173" s="1"/>
    </row>
    <row r="174" spans="8:8" ht="13.5" customHeight="1">
      <c r="H174" s="1"/>
    </row>
    <row r="175" spans="8:8" ht="13.5" customHeight="1">
      <c r="H175" s="1"/>
    </row>
    <row r="176" spans="8:8" ht="13.5" customHeight="1">
      <c r="H176" s="1"/>
    </row>
    <row r="177" spans="8:8" ht="13.5" customHeight="1">
      <c r="H177" s="1"/>
    </row>
    <row r="178" spans="8:8" ht="13.5" customHeight="1">
      <c r="H178" s="1"/>
    </row>
    <row r="179" spans="8:8" ht="13.5" customHeight="1">
      <c r="H179" s="1"/>
    </row>
    <row r="180" spans="8:8" ht="13.5" customHeight="1">
      <c r="H180" s="1"/>
    </row>
    <row r="181" spans="8:8" ht="13.5" customHeight="1">
      <c r="H181" s="1"/>
    </row>
    <row r="182" spans="8:8" ht="13.5" customHeight="1">
      <c r="H182" s="1"/>
    </row>
    <row r="183" spans="8:8" ht="13.5" customHeight="1">
      <c r="H183" s="1"/>
    </row>
    <row r="184" spans="8:8" ht="13.5" customHeight="1">
      <c r="H184" s="1"/>
    </row>
    <row r="185" spans="8:8" ht="13.5" customHeight="1">
      <c r="H185" s="1"/>
    </row>
    <row r="186" spans="8:8" ht="13.5" customHeight="1">
      <c r="H186" s="1"/>
    </row>
    <row r="187" spans="8:8" ht="13.5" customHeight="1">
      <c r="H187" s="1"/>
    </row>
    <row r="188" spans="8:8" ht="13.5" customHeight="1">
      <c r="H188" s="1"/>
    </row>
    <row r="189" spans="8:8" ht="13.5" customHeight="1">
      <c r="H189" s="1"/>
    </row>
    <row r="190" spans="8:8" ht="13.5" customHeight="1">
      <c r="H190" s="1"/>
    </row>
    <row r="191" spans="8:8" ht="13.5" customHeight="1">
      <c r="H191" s="1"/>
    </row>
    <row r="192" spans="8:8" ht="13.5" customHeight="1">
      <c r="H192" s="1"/>
    </row>
    <row r="193" spans="8:8" ht="13.5" customHeight="1">
      <c r="H193" s="1"/>
    </row>
    <row r="194" spans="8:8" ht="13.5" customHeight="1">
      <c r="H194" s="1"/>
    </row>
    <row r="195" spans="8:8" ht="13.5" customHeight="1">
      <c r="H195" s="1"/>
    </row>
    <row r="196" spans="8:8" ht="13.5" customHeight="1">
      <c r="H196" s="1"/>
    </row>
    <row r="197" spans="8:8" ht="13.5" customHeight="1">
      <c r="H197" s="1"/>
    </row>
    <row r="198" spans="8:8" ht="13.5" customHeight="1">
      <c r="H198" s="1"/>
    </row>
    <row r="199" spans="8:8" ht="13.5" customHeight="1">
      <c r="H199" s="1"/>
    </row>
    <row r="200" spans="8:8" ht="13.5" customHeight="1">
      <c r="H200" s="1"/>
    </row>
    <row r="201" spans="8:8" ht="13.5" customHeight="1">
      <c r="H201" s="1"/>
    </row>
    <row r="202" spans="8:8" ht="13.5" customHeight="1">
      <c r="H202" s="1"/>
    </row>
    <row r="203" spans="8:8" ht="13.5" customHeight="1">
      <c r="H203" s="1"/>
    </row>
    <row r="204" spans="8:8" ht="13.5" customHeight="1">
      <c r="H204" s="1"/>
    </row>
    <row r="205" spans="8:8" ht="13.5" customHeight="1">
      <c r="H205" s="1"/>
    </row>
    <row r="206" spans="8:8" ht="13.5" customHeight="1">
      <c r="H206" s="1"/>
    </row>
    <row r="207" spans="8:8" ht="13.5" customHeight="1">
      <c r="H207" s="1"/>
    </row>
    <row r="208" spans="8:8" ht="13.5" customHeight="1">
      <c r="H208" s="1"/>
    </row>
    <row r="209" spans="8:8" ht="13.5" customHeight="1">
      <c r="H209" s="1"/>
    </row>
    <row r="210" spans="8:8" ht="13.5" customHeight="1">
      <c r="H210" s="1"/>
    </row>
    <row r="211" spans="8:8" ht="13.5" customHeight="1">
      <c r="H211" s="1"/>
    </row>
    <row r="212" spans="8:8" ht="13.5" customHeight="1">
      <c r="H212" s="1"/>
    </row>
    <row r="213" spans="8:8" ht="13.5" customHeight="1">
      <c r="H213" s="1"/>
    </row>
    <row r="214" spans="8:8" ht="13.5" customHeight="1">
      <c r="H214" s="1"/>
    </row>
    <row r="215" spans="8:8" ht="13.5" customHeight="1">
      <c r="H215" s="1"/>
    </row>
    <row r="216" spans="8:8" ht="13.5" customHeight="1">
      <c r="H216" s="1"/>
    </row>
    <row r="217" spans="8:8" ht="13.5" customHeight="1">
      <c r="H217" s="1"/>
    </row>
    <row r="218" spans="8:8" ht="13.5" customHeight="1">
      <c r="H218" s="1"/>
    </row>
    <row r="219" spans="8:8" ht="13.5" customHeight="1">
      <c r="H219" s="1"/>
    </row>
    <row r="220" spans="8:8" ht="13.5" customHeight="1">
      <c r="H220" s="1"/>
    </row>
    <row r="221" spans="8:8" ht="13.5" customHeight="1">
      <c r="H221" s="1"/>
    </row>
    <row r="222" spans="8:8" ht="13.5" customHeight="1">
      <c r="H222" s="1"/>
    </row>
    <row r="223" spans="8:8" ht="13.5" customHeight="1">
      <c r="H223" s="1"/>
    </row>
    <row r="224" spans="8:8" ht="13.5" customHeight="1">
      <c r="H224" s="1"/>
    </row>
    <row r="225" spans="8:8" ht="13.5" customHeight="1">
      <c r="H225" s="1"/>
    </row>
    <row r="226" spans="8:8" ht="13.5" customHeight="1">
      <c r="H226" s="1"/>
    </row>
    <row r="227" spans="8:8" ht="13.5" customHeight="1">
      <c r="H227" s="1"/>
    </row>
    <row r="228" spans="8:8" ht="13.5" customHeight="1">
      <c r="H228" s="1"/>
    </row>
    <row r="229" spans="8:8" ht="13.5" customHeight="1">
      <c r="H229" s="1"/>
    </row>
    <row r="230" spans="8:8" ht="13.5" customHeight="1">
      <c r="H230" s="1"/>
    </row>
    <row r="231" spans="8:8" ht="13.5" customHeight="1">
      <c r="H231" s="1"/>
    </row>
    <row r="232" spans="8:8" ht="13.5" customHeight="1">
      <c r="H232" s="1"/>
    </row>
    <row r="233" spans="8:8" ht="13.5" customHeight="1">
      <c r="H233" s="1"/>
    </row>
    <row r="234" spans="8:8" ht="13.5" customHeight="1">
      <c r="H234" s="1"/>
    </row>
    <row r="235" spans="8:8" ht="13.5" customHeight="1">
      <c r="H235" s="1"/>
    </row>
    <row r="236" spans="8:8" ht="13.5" customHeight="1">
      <c r="H236" s="1"/>
    </row>
    <row r="237" spans="8:8" ht="13.5" customHeight="1">
      <c r="H237" s="1"/>
    </row>
    <row r="238" spans="8:8" ht="13.5" customHeight="1">
      <c r="H238" s="1"/>
    </row>
    <row r="239" spans="8:8" ht="13.5" customHeight="1">
      <c r="H239" s="1"/>
    </row>
    <row r="240" spans="8:8" ht="13.5" customHeight="1">
      <c r="H240" s="1"/>
    </row>
    <row r="241" spans="8:8" ht="13.5" customHeight="1">
      <c r="H241" s="1"/>
    </row>
    <row r="242" spans="8:8" ht="13.5" customHeight="1">
      <c r="H242" s="1"/>
    </row>
    <row r="243" spans="8:8" ht="13.5" customHeight="1">
      <c r="H243" s="1"/>
    </row>
    <row r="244" spans="8:8" ht="13.5" customHeight="1">
      <c r="H244" s="1"/>
    </row>
    <row r="245" spans="8:8" ht="13.5" customHeight="1">
      <c r="H245" s="1"/>
    </row>
    <row r="246" spans="8:8" ht="13.5" customHeight="1">
      <c r="H246" s="1"/>
    </row>
    <row r="247" spans="8:8" ht="13.5" customHeight="1">
      <c r="H247" s="1"/>
    </row>
    <row r="248" spans="8:8" ht="13.5" customHeight="1">
      <c r="H248" s="1"/>
    </row>
    <row r="249" spans="8:8" ht="13.5" customHeight="1">
      <c r="H249" s="1"/>
    </row>
    <row r="250" spans="8:8" ht="13.5" customHeight="1">
      <c r="H250" s="1"/>
    </row>
    <row r="251" spans="8:8" ht="13.5" customHeight="1">
      <c r="H251" s="1"/>
    </row>
    <row r="252" spans="8:8" ht="13.5" customHeight="1">
      <c r="H252" s="1"/>
    </row>
    <row r="253" spans="8:8" ht="13.5" customHeight="1">
      <c r="H253" s="1"/>
    </row>
    <row r="254" spans="8:8" ht="13.5" customHeight="1">
      <c r="H254" s="1"/>
    </row>
    <row r="255" spans="8:8" ht="13.5" customHeight="1">
      <c r="H255" s="1"/>
    </row>
    <row r="256" spans="8:8" ht="13.5" customHeight="1">
      <c r="H256" s="1"/>
    </row>
    <row r="257" spans="8:8" ht="13.5" customHeight="1">
      <c r="H257" s="1"/>
    </row>
    <row r="258" spans="8:8" ht="13.5" customHeight="1">
      <c r="H258" s="1"/>
    </row>
    <row r="259" spans="8:8" ht="13.5" customHeight="1">
      <c r="H259" s="1"/>
    </row>
    <row r="260" spans="8:8" ht="13.5" customHeight="1">
      <c r="H260" s="1"/>
    </row>
    <row r="261" spans="8:8" ht="13.5" customHeight="1">
      <c r="H261" s="1"/>
    </row>
    <row r="262" spans="8:8" ht="13.5" customHeight="1">
      <c r="H262" s="1"/>
    </row>
    <row r="263" spans="8:8" ht="13.5" customHeight="1">
      <c r="H263" s="1"/>
    </row>
    <row r="264" spans="8:8" ht="15.75" customHeight="1"/>
    <row r="265" spans="8:8" ht="15.75" customHeight="1"/>
    <row r="266" spans="8:8" ht="15.75" customHeight="1"/>
    <row r="267" spans="8:8" ht="15.75" customHeight="1"/>
    <row r="268" spans="8:8" ht="15.75" customHeight="1"/>
    <row r="269" spans="8:8" ht="15.75" customHeight="1"/>
    <row r="270" spans="8:8" ht="15.75" customHeight="1"/>
    <row r="271" spans="8:8" ht="15.75" customHeight="1"/>
    <row r="272" spans="8: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8">
    <mergeCell ref="D63:E63"/>
    <mergeCell ref="F63:G63"/>
    <mergeCell ref="A1:G1"/>
    <mergeCell ref="A2:G2"/>
    <mergeCell ref="A3:G3"/>
    <mergeCell ref="A6:C6"/>
    <mergeCell ref="D6:E6"/>
    <mergeCell ref="F6:G6"/>
  </mergeCells>
  <phoneticPr fontId="31"/>
  <pageMargins left="0.69930555555555596" right="0.69930555555555596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opLeftCell="A14" workbookViewId="0">
      <selection activeCell="H35" sqref="H35"/>
    </sheetView>
  </sheetViews>
  <sheetFormatPr defaultColWidth="12.59765625" defaultRowHeight="15" customHeight="1"/>
  <cols>
    <col min="1" max="2" width="1.8984375" customWidth="1"/>
    <col min="3" max="3" width="26.5" customWidth="1"/>
    <col min="4" max="6" width="9.5" customWidth="1"/>
    <col min="7" max="26" width="11" customWidth="1"/>
  </cols>
  <sheetData>
    <row r="1" spans="1:6" ht="13.5" customHeight="1">
      <c r="A1" s="127" t="s">
        <v>0</v>
      </c>
      <c r="B1" s="128"/>
      <c r="C1" s="128"/>
      <c r="D1" s="128"/>
      <c r="E1" s="128"/>
      <c r="F1" s="128"/>
    </row>
    <row r="2" spans="1:6" ht="24.75" customHeight="1">
      <c r="A2" s="129" t="s">
        <v>50</v>
      </c>
      <c r="B2" s="128"/>
      <c r="C2" s="128"/>
      <c r="D2" s="128"/>
      <c r="E2" s="128"/>
      <c r="F2" s="128"/>
    </row>
    <row r="3" spans="1:6" ht="13.5" customHeight="1">
      <c r="A3" s="130" t="s">
        <v>51</v>
      </c>
      <c r="B3" s="128"/>
      <c r="C3" s="128"/>
      <c r="D3" s="128"/>
      <c r="E3" s="128"/>
      <c r="F3" s="128"/>
    </row>
    <row r="4" spans="1:6" ht="13.5" customHeight="1">
      <c r="A4" s="2"/>
      <c r="B4" s="2"/>
      <c r="C4" s="2"/>
      <c r="D4" s="2"/>
      <c r="E4" s="2"/>
      <c r="F4" s="2"/>
    </row>
    <row r="5" spans="1:6" ht="13.5" customHeight="1">
      <c r="F5" s="32" t="s">
        <v>3</v>
      </c>
    </row>
    <row r="6" spans="1:6" ht="13.5" customHeight="1">
      <c r="A6" s="131" t="s">
        <v>4</v>
      </c>
      <c r="B6" s="132"/>
      <c r="C6" s="132"/>
      <c r="D6" s="131" t="s">
        <v>52</v>
      </c>
      <c r="E6" s="132"/>
      <c r="F6" s="125"/>
    </row>
    <row r="7" spans="1:6" ht="13.5" customHeight="1">
      <c r="A7" s="5" t="s">
        <v>53</v>
      </c>
      <c r="B7" s="6"/>
      <c r="C7" s="6"/>
      <c r="D7" s="7"/>
      <c r="E7" s="8"/>
      <c r="F7" s="8"/>
    </row>
    <row r="8" spans="1:6" ht="13.5" customHeight="1">
      <c r="A8" s="5"/>
      <c r="B8" s="6" t="s">
        <v>54</v>
      </c>
      <c r="C8" s="6"/>
      <c r="D8" s="7"/>
      <c r="E8" s="8"/>
      <c r="F8" s="8"/>
    </row>
    <row r="9" spans="1:6" ht="13.5" customHeight="1">
      <c r="A9" s="5"/>
      <c r="B9" s="6"/>
      <c r="C9" s="6" t="s">
        <v>55</v>
      </c>
      <c r="D9" s="7">
        <f ca="1">活動計算書!F63</f>
        <v>4566811</v>
      </c>
      <c r="E9" s="8"/>
      <c r="F9" s="8"/>
    </row>
    <row r="10" spans="1:6" ht="13.5" customHeight="1">
      <c r="A10" s="5"/>
      <c r="B10" s="6"/>
      <c r="C10" s="6" t="s">
        <v>56</v>
      </c>
      <c r="D10" s="7"/>
      <c r="E10" s="8"/>
      <c r="F10" s="8"/>
    </row>
    <row r="11" spans="1:6" ht="13.5" customHeight="1">
      <c r="A11" s="5"/>
      <c r="B11" s="6"/>
      <c r="C11" s="6" t="s">
        <v>57</v>
      </c>
      <c r="D11" s="7"/>
      <c r="E11" s="8"/>
      <c r="F11" s="8"/>
    </row>
    <row r="12" spans="1:6" ht="13.5" customHeight="1">
      <c r="A12" s="5"/>
      <c r="B12" s="6"/>
      <c r="C12" s="13" t="s">
        <v>58</v>
      </c>
      <c r="D12" s="14">
        <f ca="1">SUM(D9:D10)</f>
        <v>4566811</v>
      </c>
      <c r="E12" s="15"/>
      <c r="F12" s="33"/>
    </row>
    <row r="13" spans="1:6" ht="13.5" customHeight="1">
      <c r="A13" s="5"/>
      <c r="B13" s="6"/>
      <c r="C13" s="6"/>
      <c r="D13" s="7"/>
      <c r="E13" s="8"/>
      <c r="F13" s="8"/>
    </row>
    <row r="14" spans="1:6" ht="13.5" customHeight="1">
      <c r="A14" s="5"/>
      <c r="B14" s="6" t="s">
        <v>59</v>
      </c>
      <c r="C14" s="6"/>
      <c r="D14" s="7"/>
      <c r="E14" s="8"/>
      <c r="F14" s="8"/>
    </row>
    <row r="15" spans="1:6" ht="13.5" customHeight="1">
      <c r="A15" s="5"/>
      <c r="B15" s="6"/>
      <c r="C15" s="6" t="s">
        <v>60</v>
      </c>
      <c r="D15" s="7"/>
      <c r="E15" s="8"/>
      <c r="F15" s="8"/>
    </row>
    <row r="16" spans="1:6" ht="13.5" customHeight="1">
      <c r="A16" s="5"/>
      <c r="B16" s="6"/>
      <c r="C16" s="6" t="s">
        <v>61</v>
      </c>
      <c r="D16" s="7"/>
      <c r="E16" s="8"/>
      <c r="F16" s="8"/>
    </row>
    <row r="17" spans="1:6" ht="13.5" customHeight="1">
      <c r="A17" s="5"/>
      <c r="B17" s="6"/>
      <c r="C17" s="13" t="s">
        <v>62</v>
      </c>
      <c r="D17" s="14">
        <f>SUM(D15:D16)</f>
        <v>0</v>
      </c>
      <c r="E17" s="15"/>
      <c r="F17" s="33"/>
    </row>
    <row r="18" spans="1:6" ht="13.5" customHeight="1">
      <c r="A18" s="5"/>
      <c r="B18" s="6"/>
      <c r="C18" s="6"/>
      <c r="D18" s="7"/>
      <c r="E18" s="8"/>
      <c r="F18" s="8"/>
    </row>
    <row r="19" spans="1:6" ht="13.5" customHeight="1">
      <c r="A19" s="5"/>
      <c r="B19" s="19" t="s">
        <v>63</v>
      </c>
      <c r="C19" s="19"/>
      <c r="D19" s="20"/>
      <c r="E19" s="21"/>
      <c r="F19" s="21">
        <f ca="1">D12+D17</f>
        <v>4566811</v>
      </c>
    </row>
    <row r="20" spans="1:6" ht="13.5" customHeight="1">
      <c r="A20" s="5"/>
      <c r="B20" s="6"/>
      <c r="C20" s="6"/>
      <c r="D20" s="7"/>
      <c r="E20" s="8"/>
      <c r="F20" s="8"/>
    </row>
    <row r="21" spans="1:6" ht="13.5" customHeight="1">
      <c r="A21" s="5" t="s">
        <v>64</v>
      </c>
      <c r="B21" s="6"/>
      <c r="C21" s="6"/>
      <c r="D21" s="7"/>
      <c r="E21" s="8"/>
      <c r="F21" s="8"/>
    </row>
    <row r="22" spans="1:6" ht="13.5" customHeight="1">
      <c r="A22" s="5"/>
      <c r="B22" s="6" t="s">
        <v>65</v>
      </c>
      <c r="C22" s="6"/>
      <c r="D22" s="7"/>
      <c r="E22" s="8"/>
      <c r="F22" s="8"/>
    </row>
    <row r="23" spans="1:6" ht="13.5" customHeight="1">
      <c r="A23" s="5"/>
      <c r="B23" s="6"/>
      <c r="C23" s="6" t="s">
        <v>66</v>
      </c>
      <c r="D23" s="7"/>
      <c r="E23" s="8"/>
      <c r="F23" s="8"/>
    </row>
    <row r="24" spans="1:6" ht="13.5" customHeight="1">
      <c r="A24" s="5"/>
      <c r="B24" s="6"/>
      <c r="C24" s="6" t="s">
        <v>67</v>
      </c>
      <c r="D24" s="7"/>
      <c r="E24" s="8"/>
      <c r="F24" s="8"/>
    </row>
    <row r="25" spans="1:6" ht="13.5" customHeight="1">
      <c r="A25" s="5"/>
      <c r="B25" s="6"/>
      <c r="C25" s="6" t="s">
        <v>68</v>
      </c>
      <c r="D25" s="7"/>
      <c r="E25" s="8"/>
      <c r="F25" s="8"/>
    </row>
    <row r="26" spans="1:6" ht="13.5" customHeight="1">
      <c r="A26" s="5"/>
      <c r="B26" s="6"/>
      <c r="C26" s="13" t="s">
        <v>69</v>
      </c>
      <c r="D26" s="14"/>
      <c r="E26" s="15">
        <f>SUM(E23:E25)</f>
        <v>0</v>
      </c>
      <c r="F26" s="33"/>
    </row>
    <row r="27" spans="1:6" ht="13.5" customHeight="1">
      <c r="A27" s="5"/>
      <c r="B27" s="6" t="s">
        <v>70</v>
      </c>
      <c r="C27" s="6"/>
      <c r="D27" s="7"/>
      <c r="E27" s="8"/>
      <c r="F27" s="8"/>
    </row>
    <row r="28" spans="1:6" ht="13.5" customHeight="1">
      <c r="A28" s="5"/>
      <c r="B28" s="6"/>
      <c r="C28" s="13" t="s">
        <v>71</v>
      </c>
      <c r="D28" s="14"/>
      <c r="E28" s="15"/>
      <c r="F28" s="33"/>
    </row>
    <row r="29" spans="1:6" ht="13.5" customHeight="1">
      <c r="A29" s="5"/>
      <c r="B29" s="6"/>
      <c r="C29" s="6"/>
      <c r="D29" s="7"/>
      <c r="E29" s="8"/>
      <c r="F29" s="8"/>
    </row>
    <row r="30" spans="1:6" ht="13.5" customHeight="1">
      <c r="A30" s="5"/>
      <c r="B30" s="19" t="s">
        <v>72</v>
      </c>
      <c r="C30" s="19"/>
      <c r="D30" s="20"/>
      <c r="E30" s="21"/>
      <c r="F30" s="21">
        <f>E26+E28</f>
        <v>0</v>
      </c>
    </row>
    <row r="31" spans="1:6" ht="13.5" customHeight="1">
      <c r="A31" s="5"/>
      <c r="B31" s="6"/>
      <c r="C31" s="6"/>
      <c r="D31" s="7"/>
      <c r="E31" s="8"/>
      <c r="F31" s="8"/>
    </row>
    <row r="32" spans="1:6" ht="13.5" customHeight="1">
      <c r="A32" s="5" t="s">
        <v>73</v>
      </c>
      <c r="B32" s="6"/>
      <c r="C32" s="6"/>
      <c r="D32" s="7"/>
      <c r="E32" s="8"/>
      <c r="F32" s="8"/>
    </row>
    <row r="33" spans="1:6" ht="13.5" customHeight="1">
      <c r="A33" s="5"/>
      <c r="B33" s="6"/>
      <c r="C33" s="6" t="s">
        <v>47</v>
      </c>
      <c r="D33" s="7">
        <f ca="1">活動計算書!F59</f>
        <v>1397589</v>
      </c>
      <c r="E33" s="8"/>
      <c r="F33" s="8"/>
    </row>
    <row r="34" spans="1:6" ht="13.5" customHeight="1">
      <c r="A34" s="5"/>
      <c r="B34" s="6"/>
      <c r="C34" s="6" t="s">
        <v>48</v>
      </c>
      <c r="D34" s="7">
        <f>活動計算書!F60</f>
        <v>3169222</v>
      </c>
      <c r="E34" s="8"/>
      <c r="F34" s="8"/>
    </row>
    <row r="35" spans="1:6" ht="13.5" customHeight="1">
      <c r="A35" s="5"/>
      <c r="B35" s="19" t="s">
        <v>74</v>
      </c>
      <c r="C35" s="19"/>
      <c r="D35" s="20"/>
      <c r="E35" s="21"/>
      <c r="F35" s="21">
        <f ca="1">D33+D34-E33-E34</f>
        <v>4566811</v>
      </c>
    </row>
    <row r="36" spans="1:6" ht="13.5" customHeight="1">
      <c r="A36" s="5"/>
      <c r="B36" s="6"/>
      <c r="C36" s="6"/>
      <c r="D36" s="7"/>
      <c r="E36" s="8"/>
      <c r="F36" s="8"/>
    </row>
    <row r="37" spans="1:6" ht="13.5" customHeight="1">
      <c r="A37" s="34" t="s">
        <v>75</v>
      </c>
      <c r="B37" s="13"/>
      <c r="C37" s="13"/>
      <c r="D37" s="35"/>
      <c r="E37" s="36"/>
      <c r="F37" s="21">
        <f ca="1">F30+F35</f>
        <v>4566811</v>
      </c>
    </row>
    <row r="38" spans="1:6" ht="13.5" customHeight="1"/>
    <row r="39" spans="1:6" ht="13.5" customHeight="1"/>
    <row r="40" spans="1:6" ht="13.5" customHeight="1"/>
    <row r="41" spans="1:6" ht="13.5" customHeight="1"/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F1"/>
    <mergeCell ref="A2:F2"/>
    <mergeCell ref="A3:F3"/>
    <mergeCell ref="A6:C6"/>
    <mergeCell ref="D6:F6"/>
  </mergeCells>
  <phoneticPr fontId="31"/>
  <pageMargins left="0.69930555555555596" right="0.69930555555555596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49"/>
  <sheetViews>
    <sheetView workbookViewId="0">
      <pane xSplit="1" ySplit="2" topLeftCell="B195" activePane="bottomRight" state="frozen"/>
      <selection pane="topRight" activeCell="B1" sqref="B1"/>
      <selection pane="bottomLeft" activeCell="A3" sqref="A3"/>
      <selection pane="bottomRight" activeCell="G33" sqref="G33"/>
    </sheetView>
  </sheetViews>
  <sheetFormatPr defaultColWidth="12.59765625" defaultRowHeight="15" customHeight="1"/>
  <cols>
    <col min="1" max="1" width="9.5" customWidth="1"/>
    <col min="2" max="2" width="14.3984375" customWidth="1"/>
    <col min="3" max="3" width="16.69921875" customWidth="1"/>
    <col min="4" max="5" width="9.5" customWidth="1"/>
    <col min="6" max="6" width="7.59765625" customWidth="1"/>
    <col min="7" max="7" width="41" customWidth="1"/>
    <col min="8" max="8" width="23.3984375" customWidth="1"/>
    <col min="9" max="9" width="6.8984375" customWidth="1"/>
    <col min="10" max="10" width="11.09765625" customWidth="1"/>
    <col min="11" max="12" width="6.8984375" customWidth="1"/>
    <col min="13" max="13" width="14.3984375" customWidth="1"/>
    <col min="14" max="26" width="6.8984375" customWidth="1"/>
  </cols>
  <sheetData>
    <row r="1" spans="1:26" ht="30" customHeight="1">
      <c r="A1" s="37" t="s">
        <v>76</v>
      </c>
      <c r="B1" s="38" t="s">
        <v>77</v>
      </c>
      <c r="C1" s="38" t="s">
        <v>78</v>
      </c>
      <c r="D1" s="39" t="s">
        <v>79</v>
      </c>
      <c r="E1" s="39" t="s">
        <v>80</v>
      </c>
      <c r="F1" s="40" t="s">
        <v>81</v>
      </c>
      <c r="G1" s="41" t="s">
        <v>82</v>
      </c>
      <c r="H1" s="42" t="s">
        <v>83</v>
      </c>
      <c r="I1" s="6"/>
      <c r="J1" s="43">
        <f ca="1">TODAY()</f>
        <v>44226</v>
      </c>
      <c r="K1" s="6"/>
      <c r="L1" s="6"/>
      <c r="M1" s="43"/>
    </row>
    <row r="2" spans="1:26" ht="30" customHeight="1">
      <c r="A2" s="44">
        <f ca="1">TODAY()</f>
        <v>44226</v>
      </c>
      <c r="B2" s="133" t="s">
        <v>12</v>
      </c>
      <c r="C2" s="134"/>
      <c r="D2" s="45">
        <f>SUM(D3:D1087)</f>
        <v>8675862</v>
      </c>
      <c r="E2" s="46">
        <f>SUM(E4:E1087)</f>
        <v>4109051</v>
      </c>
      <c r="F2" s="47"/>
      <c r="G2" s="48"/>
      <c r="H2" s="49"/>
      <c r="I2" s="6" t="s">
        <v>84</v>
      </c>
      <c r="J2" s="50">
        <f>D2-E2</f>
        <v>4566811</v>
      </c>
      <c r="K2" s="6"/>
      <c r="L2" s="50"/>
      <c r="M2" s="51"/>
    </row>
    <row r="3" spans="1:26" ht="30" customHeight="1">
      <c r="A3" s="52"/>
      <c r="B3" s="53"/>
      <c r="C3" s="54"/>
      <c r="D3" s="55">
        <v>3169222</v>
      </c>
      <c r="E3" s="7"/>
      <c r="F3" s="56"/>
      <c r="G3" s="57"/>
      <c r="H3" s="5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59">
        <v>43838</v>
      </c>
      <c r="B4" s="60" t="s">
        <v>85</v>
      </c>
      <c r="C4" s="61" t="s">
        <v>28</v>
      </c>
      <c r="D4" s="62"/>
      <c r="E4" s="62">
        <v>66939</v>
      </c>
      <c r="F4" s="63"/>
      <c r="G4" s="64" t="s">
        <v>86</v>
      </c>
      <c r="H4" s="135" t="s">
        <v>87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59"/>
      <c r="B5" s="60" t="s">
        <v>85</v>
      </c>
      <c r="C5" s="54" t="s">
        <v>26</v>
      </c>
      <c r="D5" s="62"/>
      <c r="E5" s="62">
        <v>20000</v>
      </c>
      <c r="F5" s="63"/>
      <c r="G5" s="64" t="s">
        <v>88</v>
      </c>
      <c r="H5" s="13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59"/>
      <c r="B6" s="60" t="s">
        <v>85</v>
      </c>
      <c r="C6" s="65" t="s">
        <v>30</v>
      </c>
      <c r="D6" s="62"/>
      <c r="E6" s="62">
        <v>12714</v>
      </c>
      <c r="F6" s="63"/>
      <c r="G6" s="66" t="s">
        <v>89</v>
      </c>
      <c r="H6" s="13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59"/>
      <c r="B7" s="60" t="s">
        <v>85</v>
      </c>
      <c r="C7" s="6" t="s">
        <v>33</v>
      </c>
      <c r="D7" s="62"/>
      <c r="E7" s="62">
        <v>15230</v>
      </c>
      <c r="F7" s="63"/>
      <c r="G7" s="66" t="s">
        <v>90</v>
      </c>
      <c r="H7" s="13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59"/>
      <c r="B8" s="60" t="s">
        <v>85</v>
      </c>
      <c r="C8" s="65" t="s">
        <v>26</v>
      </c>
      <c r="D8" s="62"/>
      <c r="E8" s="62">
        <v>28100</v>
      </c>
      <c r="F8" s="63"/>
      <c r="G8" s="66" t="s">
        <v>91</v>
      </c>
      <c r="H8" s="13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59"/>
      <c r="B9" s="60" t="s">
        <v>85</v>
      </c>
      <c r="C9" s="65" t="s">
        <v>26</v>
      </c>
      <c r="D9" s="62"/>
      <c r="E9" s="62">
        <v>30180</v>
      </c>
      <c r="F9" s="63"/>
      <c r="G9" s="66" t="s">
        <v>92</v>
      </c>
      <c r="H9" s="13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59"/>
      <c r="B10" s="60" t="s">
        <v>85</v>
      </c>
      <c r="C10" s="65" t="s">
        <v>26</v>
      </c>
      <c r="D10" s="62"/>
      <c r="E10" s="62">
        <v>6123</v>
      </c>
      <c r="F10" s="67"/>
      <c r="G10" s="66" t="s">
        <v>93</v>
      </c>
      <c r="H10" s="13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59"/>
      <c r="B11" s="60" t="s">
        <v>85</v>
      </c>
      <c r="C11" s="65" t="s">
        <v>26</v>
      </c>
      <c r="D11" s="62"/>
      <c r="E11" s="62">
        <v>10000</v>
      </c>
      <c r="F11" s="67"/>
      <c r="G11" s="66" t="s">
        <v>94</v>
      </c>
      <c r="H11" s="13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59"/>
      <c r="B12" s="60" t="s">
        <v>85</v>
      </c>
      <c r="C12" s="65" t="s">
        <v>26</v>
      </c>
      <c r="D12" s="62"/>
      <c r="E12" s="62">
        <v>30000</v>
      </c>
      <c r="F12" s="67"/>
      <c r="G12" s="66" t="s">
        <v>95</v>
      </c>
      <c r="H12" s="13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59">
        <v>43845</v>
      </c>
      <c r="B13" s="60" t="s">
        <v>85</v>
      </c>
      <c r="C13" s="6" t="s">
        <v>41</v>
      </c>
      <c r="D13" s="68"/>
      <c r="E13" s="68">
        <v>2200</v>
      </c>
      <c r="F13" s="69"/>
      <c r="G13" s="70" t="s">
        <v>96</v>
      </c>
      <c r="H13" s="7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59">
        <v>43847</v>
      </c>
      <c r="B14" s="60" t="s">
        <v>85</v>
      </c>
      <c r="C14" s="65" t="s">
        <v>97</v>
      </c>
      <c r="D14" s="62"/>
      <c r="E14" s="62">
        <v>2570</v>
      </c>
      <c r="F14" s="67"/>
      <c r="G14" s="66" t="s">
        <v>98</v>
      </c>
      <c r="H14" s="7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59">
        <v>43853</v>
      </c>
      <c r="B15" s="60" t="s">
        <v>85</v>
      </c>
      <c r="C15" s="6" t="s">
        <v>14</v>
      </c>
      <c r="D15" s="62">
        <v>30000</v>
      </c>
      <c r="E15" s="62"/>
      <c r="F15" s="67"/>
      <c r="G15" s="66" t="s">
        <v>99</v>
      </c>
      <c r="H15" s="7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59">
        <v>43853</v>
      </c>
      <c r="B16" s="60" t="s">
        <v>85</v>
      </c>
      <c r="C16" s="65" t="s">
        <v>100</v>
      </c>
      <c r="D16" s="62">
        <v>200000</v>
      </c>
      <c r="E16" s="62"/>
      <c r="F16" s="67"/>
      <c r="G16" s="66" t="s">
        <v>101</v>
      </c>
      <c r="H16" s="7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59">
        <v>43857</v>
      </c>
      <c r="B17" s="60" t="s">
        <v>85</v>
      </c>
      <c r="C17" s="65" t="s">
        <v>26</v>
      </c>
      <c r="D17" s="62"/>
      <c r="E17" s="62">
        <v>10000</v>
      </c>
      <c r="F17" s="67"/>
      <c r="G17" s="72" t="s">
        <v>102</v>
      </c>
      <c r="H17" s="73" t="s">
        <v>103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59">
        <v>43857</v>
      </c>
      <c r="B18" s="60" t="s">
        <v>85</v>
      </c>
      <c r="C18" s="65" t="s">
        <v>97</v>
      </c>
      <c r="D18" s="62"/>
      <c r="E18" s="62">
        <v>60000</v>
      </c>
      <c r="F18" s="63"/>
      <c r="G18" s="66" t="s">
        <v>104</v>
      </c>
      <c r="H18" s="7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59">
        <v>43859</v>
      </c>
      <c r="B19" s="60" t="s">
        <v>85</v>
      </c>
      <c r="C19" s="65" t="s">
        <v>100</v>
      </c>
      <c r="D19" s="62">
        <v>12000</v>
      </c>
      <c r="E19" s="62"/>
      <c r="F19" s="63"/>
      <c r="G19" s="66" t="s">
        <v>105</v>
      </c>
      <c r="H19" s="7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74"/>
      <c r="B20" s="60" t="s">
        <v>85</v>
      </c>
      <c r="C20" s="65" t="s">
        <v>100</v>
      </c>
      <c r="D20" s="75">
        <v>104220</v>
      </c>
      <c r="E20" s="62"/>
      <c r="F20" s="67"/>
      <c r="G20" s="66" t="s">
        <v>106</v>
      </c>
      <c r="H20" s="7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59">
        <v>43861</v>
      </c>
      <c r="B21" s="60" t="s">
        <v>85</v>
      </c>
      <c r="C21" s="65" t="s">
        <v>26</v>
      </c>
      <c r="D21" s="62"/>
      <c r="E21" s="62">
        <v>60000</v>
      </c>
      <c r="F21" s="67"/>
      <c r="G21" s="64" t="s">
        <v>107</v>
      </c>
      <c r="H21" s="138" t="s">
        <v>108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71"/>
      <c r="B22" s="60" t="s">
        <v>85</v>
      </c>
      <c r="C22" s="54" t="s">
        <v>28</v>
      </c>
      <c r="D22" s="62"/>
      <c r="E22" s="62">
        <v>30000</v>
      </c>
      <c r="F22" s="67"/>
      <c r="G22" s="64" t="s">
        <v>109</v>
      </c>
      <c r="H22" s="13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71"/>
      <c r="B23" s="60" t="s">
        <v>85</v>
      </c>
      <c r="C23" s="76" t="s">
        <v>28</v>
      </c>
      <c r="D23" s="62"/>
      <c r="E23" s="62">
        <v>14220</v>
      </c>
      <c r="F23" s="67"/>
      <c r="G23" s="66" t="s">
        <v>110</v>
      </c>
      <c r="H23" s="13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77">
        <v>43861</v>
      </c>
      <c r="B24" s="60" t="s">
        <v>85</v>
      </c>
      <c r="C24" s="54" t="s">
        <v>28</v>
      </c>
      <c r="D24" s="62"/>
      <c r="E24" s="62">
        <v>49860</v>
      </c>
      <c r="F24" s="67"/>
      <c r="G24" s="66" t="s">
        <v>111</v>
      </c>
      <c r="H24" s="139" t="s">
        <v>112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71"/>
      <c r="B25" s="60" t="s">
        <v>85</v>
      </c>
      <c r="C25" s="65" t="s">
        <v>26</v>
      </c>
      <c r="D25" s="62"/>
      <c r="E25" s="62">
        <v>70000</v>
      </c>
      <c r="F25" s="67"/>
      <c r="G25" s="64" t="s">
        <v>113</v>
      </c>
      <c r="H25" s="13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77">
        <v>43864</v>
      </c>
      <c r="B26" s="60" t="s">
        <v>85</v>
      </c>
      <c r="C26" s="65" t="s">
        <v>11</v>
      </c>
      <c r="D26" s="62">
        <v>10000</v>
      </c>
      <c r="E26" s="62"/>
      <c r="F26" s="67"/>
      <c r="G26" s="66" t="s">
        <v>114</v>
      </c>
      <c r="H26" s="7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77">
        <v>43864</v>
      </c>
      <c r="B27" s="60" t="s">
        <v>85</v>
      </c>
      <c r="C27" s="54" t="s">
        <v>97</v>
      </c>
      <c r="D27" s="62"/>
      <c r="E27" s="62">
        <v>31140</v>
      </c>
      <c r="F27" s="67"/>
      <c r="G27" s="66" t="s">
        <v>115</v>
      </c>
      <c r="H27" s="7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78">
        <v>43865</v>
      </c>
      <c r="B28" s="60" t="s">
        <v>85</v>
      </c>
      <c r="C28" s="73" t="s">
        <v>100</v>
      </c>
      <c r="D28" s="62"/>
      <c r="E28" s="79">
        <v>93480</v>
      </c>
      <c r="F28" s="67"/>
      <c r="G28" s="80" t="s">
        <v>116</v>
      </c>
      <c r="H28" s="81" t="s">
        <v>117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78">
        <v>43865</v>
      </c>
      <c r="B29" s="60" t="s">
        <v>85</v>
      </c>
      <c r="C29" s="73" t="s">
        <v>11</v>
      </c>
      <c r="D29" s="82">
        <v>10000</v>
      </c>
      <c r="E29" s="62"/>
      <c r="F29" s="63"/>
      <c r="G29" s="83" t="s">
        <v>118</v>
      </c>
      <c r="H29" s="7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78">
        <v>43878</v>
      </c>
      <c r="B30" s="60" t="s">
        <v>85</v>
      </c>
      <c r="C30" s="73" t="s">
        <v>21</v>
      </c>
      <c r="D30" s="82">
        <v>17</v>
      </c>
      <c r="E30" s="62"/>
      <c r="F30" s="63"/>
      <c r="G30" s="64"/>
      <c r="H30" s="7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78">
        <v>43878</v>
      </c>
      <c r="B31" s="60" t="s">
        <v>85</v>
      </c>
      <c r="C31" s="6" t="s">
        <v>41</v>
      </c>
      <c r="D31" s="62"/>
      <c r="E31" s="82">
        <v>2200</v>
      </c>
      <c r="F31" s="63"/>
      <c r="G31" s="70" t="s">
        <v>96</v>
      </c>
      <c r="H31" s="7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78">
        <v>43886</v>
      </c>
      <c r="B32" s="60" t="s">
        <v>85</v>
      </c>
      <c r="C32" s="65" t="s">
        <v>100</v>
      </c>
      <c r="D32" s="79">
        <v>93480</v>
      </c>
      <c r="E32" s="62"/>
      <c r="F32" s="63"/>
      <c r="G32" s="83" t="s">
        <v>119</v>
      </c>
      <c r="H32" s="7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78">
        <v>43887</v>
      </c>
      <c r="B33" s="60" t="s">
        <v>85</v>
      </c>
      <c r="C33" s="54" t="s">
        <v>97</v>
      </c>
      <c r="D33" s="62"/>
      <c r="E33" s="82">
        <v>20000</v>
      </c>
      <c r="F33" s="63"/>
      <c r="G33" s="83" t="s">
        <v>120</v>
      </c>
      <c r="H33" s="7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78">
        <v>43889</v>
      </c>
      <c r="B34" s="60" t="s">
        <v>85</v>
      </c>
      <c r="C34" s="73" t="s">
        <v>11</v>
      </c>
      <c r="D34" s="82">
        <v>10000</v>
      </c>
      <c r="E34" s="62"/>
      <c r="F34" s="63"/>
      <c r="G34" s="83" t="s">
        <v>121</v>
      </c>
      <c r="H34" s="7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78">
        <v>43889</v>
      </c>
      <c r="B35" s="60" t="s">
        <v>85</v>
      </c>
      <c r="C35" s="73" t="s">
        <v>100</v>
      </c>
      <c r="D35" s="84">
        <v>50000</v>
      </c>
      <c r="E35" s="62"/>
      <c r="F35" s="63"/>
      <c r="G35" s="83" t="s">
        <v>122</v>
      </c>
      <c r="H35" s="7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78">
        <v>43892</v>
      </c>
      <c r="B36" s="60" t="s">
        <v>85</v>
      </c>
      <c r="C36" s="73" t="s">
        <v>100</v>
      </c>
      <c r="D36" s="82">
        <v>70000</v>
      </c>
      <c r="E36" s="62"/>
      <c r="F36" s="63"/>
      <c r="G36" s="83" t="s">
        <v>123</v>
      </c>
      <c r="H36" s="7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78">
        <v>43899</v>
      </c>
      <c r="B37" s="60" t="s">
        <v>85</v>
      </c>
      <c r="C37" s="73" t="s">
        <v>100</v>
      </c>
      <c r="D37" s="62"/>
      <c r="E37" s="85">
        <v>96030</v>
      </c>
      <c r="F37" s="63"/>
      <c r="G37" s="83" t="s">
        <v>124</v>
      </c>
      <c r="H37" s="81" t="s">
        <v>125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78">
        <v>43900</v>
      </c>
      <c r="B38" s="60" t="s">
        <v>85</v>
      </c>
      <c r="C38" s="6" t="s">
        <v>41</v>
      </c>
      <c r="D38" s="62"/>
      <c r="E38" s="82">
        <v>13000</v>
      </c>
      <c r="F38" s="63"/>
      <c r="G38" s="83" t="s">
        <v>126</v>
      </c>
      <c r="H38" s="7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78">
        <v>43902</v>
      </c>
      <c r="B39" s="60" t="s">
        <v>85</v>
      </c>
      <c r="C39" s="73" t="s">
        <v>26</v>
      </c>
      <c r="D39" s="62"/>
      <c r="E39" s="84">
        <v>50000</v>
      </c>
      <c r="F39" s="63"/>
      <c r="G39" s="83" t="s">
        <v>127</v>
      </c>
      <c r="H39" s="7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78">
        <v>43902</v>
      </c>
      <c r="B40" s="60" t="s">
        <v>85</v>
      </c>
      <c r="C40" s="73" t="s">
        <v>26</v>
      </c>
      <c r="D40" s="62"/>
      <c r="E40" s="82">
        <v>60000</v>
      </c>
      <c r="F40" s="63"/>
      <c r="G40" s="86" t="s">
        <v>128</v>
      </c>
      <c r="H40" s="140" t="s">
        <v>129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78">
        <v>43902</v>
      </c>
      <c r="B41" s="60" t="s">
        <v>85</v>
      </c>
      <c r="C41" s="73" t="s">
        <v>130</v>
      </c>
      <c r="D41" s="62"/>
      <c r="E41" s="82">
        <v>30000</v>
      </c>
      <c r="F41" s="63"/>
      <c r="G41" s="87" t="s">
        <v>131</v>
      </c>
      <c r="H41" s="13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78">
        <v>43902</v>
      </c>
      <c r="B42" s="60" t="s">
        <v>85</v>
      </c>
      <c r="C42" s="73" t="s">
        <v>130</v>
      </c>
      <c r="D42" s="62"/>
      <c r="E42" s="82">
        <v>11000</v>
      </c>
      <c r="F42" s="63"/>
      <c r="G42" s="87" t="s">
        <v>132</v>
      </c>
      <c r="H42" s="13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78">
        <v>43902</v>
      </c>
      <c r="B43" s="60" t="s">
        <v>85</v>
      </c>
      <c r="C43" s="73" t="s">
        <v>100</v>
      </c>
      <c r="D43" s="62"/>
      <c r="E43" s="82">
        <v>10840</v>
      </c>
      <c r="F43" s="63"/>
      <c r="G43" s="87" t="s">
        <v>133</v>
      </c>
      <c r="H43" s="13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78">
        <v>43902</v>
      </c>
      <c r="B44" s="60" t="s">
        <v>85</v>
      </c>
      <c r="C44" s="73" t="s">
        <v>97</v>
      </c>
      <c r="D44" s="62"/>
      <c r="E44" s="82">
        <v>5152</v>
      </c>
      <c r="F44" s="63"/>
      <c r="G44" s="87" t="s">
        <v>134</v>
      </c>
      <c r="H44" s="13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78">
        <v>43902</v>
      </c>
      <c r="B45" s="60" t="s">
        <v>85</v>
      </c>
      <c r="C45" s="88" t="s">
        <v>30</v>
      </c>
      <c r="D45" s="62"/>
      <c r="E45" s="82">
        <v>141900</v>
      </c>
      <c r="F45" s="63"/>
      <c r="G45" s="87" t="s">
        <v>135</v>
      </c>
      <c r="H45" s="13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>
      <c r="A46" s="78">
        <v>43906</v>
      </c>
      <c r="B46" s="60" t="s">
        <v>85</v>
      </c>
      <c r="C46" s="6" t="s">
        <v>41</v>
      </c>
      <c r="D46" s="62"/>
      <c r="E46" s="82">
        <v>2200</v>
      </c>
      <c r="F46" s="63"/>
      <c r="G46" s="70" t="s">
        <v>96</v>
      </c>
      <c r="H46" s="7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>
      <c r="A47" s="78">
        <v>43909</v>
      </c>
      <c r="B47" s="60" t="s">
        <v>85</v>
      </c>
      <c r="C47" s="73" t="s">
        <v>100</v>
      </c>
      <c r="D47" s="89">
        <v>100880</v>
      </c>
      <c r="E47" s="62"/>
      <c r="F47" s="63"/>
      <c r="G47" s="83" t="s">
        <v>136</v>
      </c>
      <c r="H47" s="8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>
      <c r="A48" s="78">
        <v>43913</v>
      </c>
      <c r="B48" s="60" t="s">
        <v>85</v>
      </c>
      <c r="C48" s="76" t="s">
        <v>28</v>
      </c>
      <c r="D48" s="62"/>
      <c r="E48" s="89">
        <v>40880</v>
      </c>
      <c r="F48" s="63"/>
      <c r="G48" s="83" t="s">
        <v>137</v>
      </c>
      <c r="H48" s="141" t="s">
        <v>138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>
      <c r="A49" s="78">
        <v>43913</v>
      </c>
      <c r="B49" s="60" t="s">
        <v>85</v>
      </c>
      <c r="C49" s="73" t="s">
        <v>26</v>
      </c>
      <c r="D49" s="62"/>
      <c r="E49" s="89">
        <v>60000</v>
      </c>
      <c r="F49" s="63"/>
      <c r="G49" s="83" t="s">
        <v>137</v>
      </c>
      <c r="H49" s="13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>
      <c r="A50" s="78">
        <v>43913</v>
      </c>
      <c r="B50" s="60" t="s">
        <v>85</v>
      </c>
      <c r="C50" s="76" t="s">
        <v>28</v>
      </c>
      <c r="D50" s="62"/>
      <c r="E50" s="82">
        <v>50370</v>
      </c>
      <c r="F50" s="63"/>
      <c r="G50" s="83" t="s">
        <v>139</v>
      </c>
      <c r="H50" s="142" t="s">
        <v>140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>
      <c r="A51" s="78">
        <v>43913</v>
      </c>
      <c r="B51" s="60" t="s">
        <v>85</v>
      </c>
      <c r="C51" s="73" t="s">
        <v>26</v>
      </c>
      <c r="D51" s="82"/>
      <c r="E51" s="82">
        <v>20000</v>
      </c>
      <c r="F51" s="67"/>
      <c r="G51" s="83" t="s">
        <v>141</v>
      </c>
      <c r="H51" s="13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>
      <c r="A52" s="78">
        <v>43913</v>
      </c>
      <c r="B52" s="60" t="s">
        <v>85</v>
      </c>
      <c r="C52" s="73" t="s">
        <v>11</v>
      </c>
      <c r="D52" s="82">
        <v>10000</v>
      </c>
      <c r="E52" s="62"/>
      <c r="F52" s="67"/>
      <c r="G52" s="83" t="s">
        <v>142</v>
      </c>
      <c r="H52" s="7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>
      <c r="A53" s="78">
        <v>43917</v>
      </c>
      <c r="B53" s="60" t="s">
        <v>85</v>
      </c>
      <c r="C53" s="73" t="s">
        <v>32</v>
      </c>
      <c r="D53" s="62"/>
      <c r="E53" s="82">
        <v>4125</v>
      </c>
      <c r="F53" s="67"/>
      <c r="G53" s="83" t="s">
        <v>143</v>
      </c>
      <c r="H53" s="7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>
      <c r="A54" s="78">
        <v>43917</v>
      </c>
      <c r="B54" s="60" t="s">
        <v>85</v>
      </c>
      <c r="C54" s="90" t="s">
        <v>26</v>
      </c>
      <c r="D54" s="62"/>
      <c r="E54" s="82">
        <v>8800</v>
      </c>
      <c r="F54" s="67"/>
      <c r="G54" s="91" t="s">
        <v>144</v>
      </c>
      <c r="H54" s="7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>
      <c r="A55" s="78">
        <v>43920</v>
      </c>
      <c r="B55" s="60" t="s">
        <v>85</v>
      </c>
      <c r="C55" s="6" t="s">
        <v>33</v>
      </c>
      <c r="D55" s="62"/>
      <c r="E55" s="82">
        <v>2100</v>
      </c>
      <c r="F55" s="67"/>
      <c r="G55" s="83" t="s">
        <v>145</v>
      </c>
      <c r="H55" s="145" t="s">
        <v>146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>
      <c r="A56" s="78">
        <v>43920</v>
      </c>
      <c r="B56" s="60" t="s">
        <v>85</v>
      </c>
      <c r="C56" s="73" t="s">
        <v>26</v>
      </c>
      <c r="D56" s="62"/>
      <c r="E56" s="82">
        <v>5000</v>
      </c>
      <c r="F56" s="67"/>
      <c r="G56" s="83" t="s">
        <v>147</v>
      </c>
      <c r="H56" s="13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>
      <c r="A57" s="78">
        <v>43920</v>
      </c>
      <c r="B57" s="60" t="s">
        <v>85</v>
      </c>
      <c r="C57" s="76" t="s">
        <v>28</v>
      </c>
      <c r="D57" s="62"/>
      <c r="E57" s="82">
        <v>12640</v>
      </c>
      <c r="F57" s="67"/>
      <c r="G57" s="83" t="s">
        <v>147</v>
      </c>
      <c r="H57" s="13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>
      <c r="A58" s="78">
        <v>43931</v>
      </c>
      <c r="B58" s="60" t="s">
        <v>85</v>
      </c>
      <c r="C58" s="73" t="s">
        <v>11</v>
      </c>
      <c r="D58" s="62"/>
      <c r="E58" s="82">
        <v>60000</v>
      </c>
      <c r="F58" s="67"/>
      <c r="G58" s="83" t="s">
        <v>148</v>
      </c>
      <c r="H58" s="146" t="s">
        <v>149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>
      <c r="A59" s="78">
        <v>43931</v>
      </c>
      <c r="B59" s="60" t="s">
        <v>85</v>
      </c>
      <c r="C59" s="73" t="s">
        <v>150</v>
      </c>
      <c r="D59" s="62"/>
      <c r="E59" s="82">
        <v>220</v>
      </c>
      <c r="F59" s="67"/>
      <c r="G59" s="83" t="s">
        <v>151</v>
      </c>
      <c r="H59" s="13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>
      <c r="A60" s="78">
        <v>43931</v>
      </c>
      <c r="B60" s="60" t="s">
        <v>85</v>
      </c>
      <c r="C60" s="73" t="s">
        <v>11</v>
      </c>
      <c r="D60" s="62"/>
      <c r="E60" s="82">
        <v>18000</v>
      </c>
      <c r="F60" s="67"/>
      <c r="G60" s="92" t="s">
        <v>152</v>
      </c>
      <c r="H60" s="13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>
      <c r="A61" s="78">
        <v>43931</v>
      </c>
      <c r="B61" s="60" t="s">
        <v>85</v>
      </c>
      <c r="C61" s="73" t="s">
        <v>150</v>
      </c>
      <c r="D61" s="62"/>
      <c r="E61" s="82">
        <v>330</v>
      </c>
      <c r="F61" s="67"/>
      <c r="G61" s="83" t="s">
        <v>151</v>
      </c>
      <c r="H61" s="13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>
      <c r="A62" s="78">
        <v>43935</v>
      </c>
      <c r="B62" s="60" t="s">
        <v>85</v>
      </c>
      <c r="C62" s="76" t="s">
        <v>28</v>
      </c>
      <c r="D62" s="62"/>
      <c r="E62" s="82">
        <v>13040</v>
      </c>
      <c r="F62" s="67"/>
      <c r="G62" s="83" t="s">
        <v>153</v>
      </c>
      <c r="H62" s="93" t="s">
        <v>149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>
      <c r="A63" s="78">
        <v>43935</v>
      </c>
      <c r="B63" s="60" t="s">
        <v>85</v>
      </c>
      <c r="C63" s="73" t="s">
        <v>30</v>
      </c>
      <c r="D63" s="62"/>
      <c r="E63" s="82">
        <v>2006</v>
      </c>
      <c r="F63" s="67"/>
      <c r="G63" s="83" t="s">
        <v>154</v>
      </c>
      <c r="H63" s="94" t="s">
        <v>155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>
      <c r="A64" s="78">
        <v>43936</v>
      </c>
      <c r="B64" s="60" t="s">
        <v>85</v>
      </c>
      <c r="C64" s="6" t="s">
        <v>41</v>
      </c>
      <c r="D64" s="62"/>
      <c r="E64" s="82">
        <v>2200</v>
      </c>
      <c r="F64" s="67"/>
      <c r="G64" s="70" t="s">
        <v>96</v>
      </c>
      <c r="H64" s="7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>
      <c r="A65" s="78">
        <v>43941</v>
      </c>
      <c r="B65" s="60" t="s">
        <v>85</v>
      </c>
      <c r="C65" s="73" t="s">
        <v>26</v>
      </c>
      <c r="D65" s="62"/>
      <c r="E65" s="82">
        <v>5000</v>
      </c>
      <c r="F65" s="67"/>
      <c r="G65" s="83" t="s">
        <v>156</v>
      </c>
      <c r="H65" s="7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>
      <c r="A66" s="78">
        <v>43941</v>
      </c>
      <c r="B66" s="60" t="s">
        <v>85</v>
      </c>
      <c r="C66" s="73" t="s">
        <v>26</v>
      </c>
      <c r="D66" s="62"/>
      <c r="E66" s="82">
        <v>3000</v>
      </c>
      <c r="F66" s="67"/>
      <c r="G66" s="83" t="s">
        <v>157</v>
      </c>
      <c r="H66" s="7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>
      <c r="A67" s="78">
        <v>43941</v>
      </c>
      <c r="B67" s="60" t="s">
        <v>85</v>
      </c>
      <c r="C67" s="73" t="s">
        <v>26</v>
      </c>
      <c r="D67" s="62"/>
      <c r="E67" s="82">
        <v>5000</v>
      </c>
      <c r="F67" s="67"/>
      <c r="G67" s="83" t="s">
        <v>158</v>
      </c>
      <c r="H67" s="7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>
      <c r="A68" s="78">
        <v>43941</v>
      </c>
      <c r="B68" s="60" t="s">
        <v>85</v>
      </c>
      <c r="C68" s="73" t="s">
        <v>26</v>
      </c>
      <c r="D68" s="62"/>
      <c r="E68" s="82">
        <v>5000</v>
      </c>
      <c r="F68" s="67"/>
      <c r="G68" s="83" t="s">
        <v>159</v>
      </c>
      <c r="H68" s="7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>
      <c r="A69" s="78">
        <v>43941</v>
      </c>
      <c r="B69" s="60" t="s">
        <v>85</v>
      </c>
      <c r="C69" s="73" t="s">
        <v>32</v>
      </c>
      <c r="D69" s="62"/>
      <c r="E69" s="82">
        <v>8216</v>
      </c>
      <c r="F69" s="67"/>
      <c r="G69" s="83" t="s">
        <v>143</v>
      </c>
      <c r="H69" s="73" t="s">
        <v>160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>
      <c r="A70" s="78">
        <v>43941</v>
      </c>
      <c r="B70" s="60" t="s">
        <v>85</v>
      </c>
      <c r="C70" s="73" t="s">
        <v>42</v>
      </c>
      <c r="D70" s="62"/>
      <c r="E70" s="82">
        <v>840</v>
      </c>
      <c r="F70" s="67"/>
      <c r="G70" s="83" t="s">
        <v>161</v>
      </c>
      <c r="H70" s="7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>
      <c r="A71" s="78">
        <v>43944</v>
      </c>
      <c r="B71" s="60" t="s">
        <v>85</v>
      </c>
      <c r="C71" s="73" t="s">
        <v>14</v>
      </c>
      <c r="D71" s="82">
        <v>30000</v>
      </c>
      <c r="E71" s="82"/>
      <c r="F71" s="67"/>
      <c r="G71" s="83" t="s">
        <v>162</v>
      </c>
      <c r="H71" s="7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>
      <c r="A72" s="78">
        <v>43948</v>
      </c>
      <c r="B72" s="73" t="s">
        <v>85</v>
      </c>
      <c r="C72" s="73" t="s">
        <v>100</v>
      </c>
      <c r="D72" s="82">
        <v>620840</v>
      </c>
      <c r="E72" s="82"/>
      <c r="F72" s="67"/>
      <c r="G72" s="83" t="s">
        <v>163</v>
      </c>
      <c r="H72" s="7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>
      <c r="A73" s="78">
        <v>43966</v>
      </c>
      <c r="B73" s="73" t="s">
        <v>85</v>
      </c>
      <c r="C73" s="6" t="s">
        <v>41</v>
      </c>
      <c r="D73" s="62"/>
      <c r="E73" s="82">
        <v>2200</v>
      </c>
      <c r="F73" s="67"/>
      <c r="G73" s="70" t="s">
        <v>96</v>
      </c>
      <c r="H73" s="7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>
      <c r="A74" s="78">
        <v>43978</v>
      </c>
      <c r="B74" s="73" t="s">
        <v>85</v>
      </c>
      <c r="C74" s="95" t="s">
        <v>41</v>
      </c>
      <c r="D74" s="62"/>
      <c r="E74" s="82">
        <v>5238</v>
      </c>
      <c r="F74" s="67"/>
      <c r="G74" s="83" t="s">
        <v>164</v>
      </c>
      <c r="H74" s="73" t="s">
        <v>165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>
      <c r="A75" s="78">
        <v>43985</v>
      </c>
      <c r="B75" s="73" t="s">
        <v>85</v>
      </c>
      <c r="C75" s="73" t="s">
        <v>11</v>
      </c>
      <c r="D75" s="82">
        <v>100000</v>
      </c>
      <c r="E75" s="62"/>
      <c r="F75" s="67"/>
      <c r="G75" s="83" t="s">
        <v>145</v>
      </c>
      <c r="H75" s="7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>
      <c r="A76" s="78">
        <v>43992</v>
      </c>
      <c r="B76" s="73" t="s">
        <v>85</v>
      </c>
      <c r="C76" s="73" t="s">
        <v>97</v>
      </c>
      <c r="D76" s="82"/>
      <c r="E76" s="82">
        <v>25000</v>
      </c>
      <c r="F76" s="67"/>
      <c r="G76" s="83" t="s">
        <v>166</v>
      </c>
      <c r="H76" s="7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>
      <c r="A77" s="78">
        <v>43992</v>
      </c>
      <c r="B77" s="73" t="s">
        <v>85</v>
      </c>
      <c r="C77" s="25" t="s">
        <v>42</v>
      </c>
      <c r="D77" s="62"/>
      <c r="E77" s="82">
        <v>550</v>
      </c>
      <c r="F77" s="67"/>
      <c r="G77" s="83" t="s">
        <v>151</v>
      </c>
      <c r="H77" s="7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>
      <c r="A78" s="78">
        <v>43992</v>
      </c>
      <c r="B78" s="73" t="s">
        <v>85</v>
      </c>
      <c r="C78" s="71" t="s">
        <v>32</v>
      </c>
      <c r="D78" s="62"/>
      <c r="E78" s="82">
        <v>5808</v>
      </c>
      <c r="F78" s="67"/>
      <c r="G78" s="83" t="s">
        <v>143</v>
      </c>
      <c r="H78" s="7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>
      <c r="A79" s="78">
        <v>43994</v>
      </c>
      <c r="B79" s="73" t="s">
        <v>85</v>
      </c>
      <c r="C79" s="73" t="s">
        <v>11</v>
      </c>
      <c r="D79" s="82">
        <v>10000</v>
      </c>
      <c r="E79" s="62"/>
      <c r="F79" s="67"/>
      <c r="G79" s="83" t="s">
        <v>167</v>
      </c>
      <c r="H79" s="71"/>
    </row>
    <row r="80" spans="1:26" ht="30" customHeight="1">
      <c r="A80" s="78">
        <v>43994</v>
      </c>
      <c r="B80" s="73" t="s">
        <v>85</v>
      </c>
      <c r="C80" s="73" t="s">
        <v>11</v>
      </c>
      <c r="D80" s="82">
        <v>10000</v>
      </c>
      <c r="E80" s="62"/>
      <c r="F80" s="67"/>
      <c r="G80" s="83" t="s">
        <v>168</v>
      </c>
      <c r="H80" s="71"/>
    </row>
    <row r="81" spans="1:8" ht="30" customHeight="1">
      <c r="A81" s="78">
        <v>43994</v>
      </c>
      <c r="B81" s="73" t="s">
        <v>85</v>
      </c>
      <c r="C81" s="73" t="s">
        <v>11</v>
      </c>
      <c r="D81" s="82">
        <v>10000</v>
      </c>
      <c r="E81" s="82"/>
      <c r="F81" s="67"/>
      <c r="G81" s="72" t="s">
        <v>169</v>
      </c>
      <c r="H81" s="96"/>
    </row>
    <row r="82" spans="1:8" ht="30" customHeight="1">
      <c r="A82" s="78">
        <v>43997</v>
      </c>
      <c r="B82" s="73" t="s">
        <v>85</v>
      </c>
      <c r="C82" s="6" t="s">
        <v>41</v>
      </c>
      <c r="D82" s="62"/>
      <c r="E82" s="82">
        <v>2200</v>
      </c>
      <c r="F82" s="67"/>
      <c r="G82" s="70" t="s">
        <v>96</v>
      </c>
      <c r="H82" s="96"/>
    </row>
    <row r="83" spans="1:8" ht="30" customHeight="1">
      <c r="A83" s="78">
        <v>43999</v>
      </c>
      <c r="B83" s="73" t="s">
        <v>85</v>
      </c>
      <c r="C83" s="73" t="s">
        <v>11</v>
      </c>
      <c r="D83" s="82">
        <v>10000</v>
      </c>
      <c r="E83" s="82"/>
      <c r="F83" s="67"/>
      <c r="G83" s="72" t="s">
        <v>170</v>
      </c>
      <c r="H83" s="96"/>
    </row>
    <row r="84" spans="1:8" ht="30" customHeight="1">
      <c r="A84" s="78">
        <v>44005</v>
      </c>
      <c r="B84" s="73" t="s">
        <v>85</v>
      </c>
      <c r="C84" s="73" t="s">
        <v>11</v>
      </c>
      <c r="D84" s="82">
        <v>10000</v>
      </c>
      <c r="E84" s="82"/>
      <c r="F84" s="67"/>
      <c r="G84" s="72" t="s">
        <v>171</v>
      </c>
      <c r="H84" s="96"/>
    </row>
    <row r="85" spans="1:8" ht="30" customHeight="1">
      <c r="A85" s="78">
        <v>44006</v>
      </c>
      <c r="B85" s="73" t="s">
        <v>85</v>
      </c>
      <c r="C85" s="73" t="s">
        <v>11</v>
      </c>
      <c r="D85" s="82">
        <v>10000</v>
      </c>
      <c r="E85" s="82"/>
      <c r="F85" s="67"/>
      <c r="G85" s="72" t="s">
        <v>172</v>
      </c>
      <c r="H85" s="96"/>
    </row>
    <row r="86" spans="1:8" ht="30" customHeight="1">
      <c r="A86" s="78">
        <v>44011</v>
      </c>
      <c r="B86" s="73" t="s">
        <v>85</v>
      </c>
      <c r="C86" s="54" t="s">
        <v>97</v>
      </c>
      <c r="D86" s="62"/>
      <c r="E86" s="82">
        <v>19200</v>
      </c>
      <c r="F86" s="67"/>
      <c r="G86" s="72" t="s">
        <v>173</v>
      </c>
      <c r="H86" s="147" t="s">
        <v>174</v>
      </c>
    </row>
    <row r="87" spans="1:8" ht="30" customHeight="1">
      <c r="A87" s="78">
        <v>44011</v>
      </c>
      <c r="B87" s="73" t="s">
        <v>85</v>
      </c>
      <c r="C87" s="71" t="s">
        <v>32</v>
      </c>
      <c r="D87" s="62"/>
      <c r="E87" s="82">
        <v>8000</v>
      </c>
      <c r="F87" s="67"/>
      <c r="G87" s="83" t="s">
        <v>143</v>
      </c>
      <c r="H87" s="137"/>
    </row>
    <row r="88" spans="1:8" ht="30" customHeight="1">
      <c r="A88" s="78">
        <v>44015</v>
      </c>
      <c r="B88" s="73" t="s">
        <v>85</v>
      </c>
      <c r="C88" s="73" t="s">
        <v>11</v>
      </c>
      <c r="D88" s="82">
        <v>100000</v>
      </c>
      <c r="E88" s="82"/>
      <c r="F88" s="67"/>
      <c r="G88" s="83" t="s">
        <v>119</v>
      </c>
      <c r="H88" s="71"/>
    </row>
    <row r="89" spans="1:8" ht="30" customHeight="1">
      <c r="A89" s="78">
        <v>44022</v>
      </c>
      <c r="B89" s="73" t="s">
        <v>85</v>
      </c>
      <c r="C89" s="73" t="s">
        <v>11</v>
      </c>
      <c r="D89" s="82">
        <v>100000</v>
      </c>
      <c r="E89" s="82"/>
      <c r="F89" s="67"/>
      <c r="G89" s="83" t="s">
        <v>175</v>
      </c>
      <c r="H89" s="71"/>
    </row>
    <row r="90" spans="1:8" ht="30" customHeight="1">
      <c r="A90" s="78">
        <v>44022</v>
      </c>
      <c r="B90" s="73" t="s">
        <v>85</v>
      </c>
      <c r="C90" s="73" t="s">
        <v>11</v>
      </c>
      <c r="D90" s="82">
        <v>10000</v>
      </c>
      <c r="E90" s="82"/>
      <c r="F90" s="67"/>
      <c r="G90" s="83" t="s">
        <v>176</v>
      </c>
      <c r="H90" s="71"/>
    </row>
    <row r="91" spans="1:8" ht="30" customHeight="1">
      <c r="A91" s="78">
        <v>44027</v>
      </c>
      <c r="B91" s="73" t="s">
        <v>85</v>
      </c>
      <c r="C91" s="6" t="s">
        <v>41</v>
      </c>
      <c r="D91" s="62"/>
      <c r="E91" s="82">
        <v>2200</v>
      </c>
      <c r="F91" s="67"/>
      <c r="G91" s="70" t="s">
        <v>96</v>
      </c>
      <c r="H91" s="71"/>
    </row>
    <row r="92" spans="1:8" ht="30" customHeight="1">
      <c r="A92" s="78">
        <v>44028</v>
      </c>
      <c r="B92" s="73" t="s">
        <v>85</v>
      </c>
      <c r="C92" s="73" t="s">
        <v>30</v>
      </c>
      <c r="D92" s="62"/>
      <c r="E92" s="82">
        <v>3560</v>
      </c>
      <c r="F92" s="67"/>
      <c r="G92" s="83" t="s">
        <v>177</v>
      </c>
      <c r="H92" s="71"/>
    </row>
    <row r="93" spans="1:8" ht="30" customHeight="1">
      <c r="A93" s="78">
        <v>44028</v>
      </c>
      <c r="B93" s="73" t="s">
        <v>85</v>
      </c>
      <c r="C93" s="73" t="s">
        <v>30</v>
      </c>
      <c r="D93" s="62"/>
      <c r="E93" s="82">
        <v>3480</v>
      </c>
      <c r="F93" s="67"/>
      <c r="G93" s="83" t="s">
        <v>178</v>
      </c>
      <c r="H93" s="71"/>
    </row>
    <row r="94" spans="1:8" ht="30" customHeight="1">
      <c r="A94" s="78">
        <v>44028</v>
      </c>
      <c r="B94" s="73" t="s">
        <v>85</v>
      </c>
      <c r="C94" s="54" t="s">
        <v>97</v>
      </c>
      <c r="D94" s="62"/>
      <c r="E94" s="82">
        <v>7840</v>
      </c>
      <c r="F94" s="67"/>
      <c r="G94" s="83" t="s">
        <v>179</v>
      </c>
      <c r="H94" s="71"/>
    </row>
    <row r="95" spans="1:8" ht="30" customHeight="1">
      <c r="A95" s="78">
        <v>44039</v>
      </c>
      <c r="B95" s="73" t="s">
        <v>85</v>
      </c>
      <c r="C95" s="73" t="s">
        <v>11</v>
      </c>
      <c r="D95" s="82">
        <v>100000</v>
      </c>
      <c r="E95" s="62"/>
      <c r="F95" s="67"/>
      <c r="G95" s="83" t="s">
        <v>180</v>
      </c>
      <c r="H95" s="71"/>
    </row>
    <row r="96" spans="1:8" ht="30" customHeight="1">
      <c r="A96" s="78">
        <v>44039</v>
      </c>
      <c r="B96" s="73" t="s">
        <v>85</v>
      </c>
      <c r="C96" s="73" t="s">
        <v>100</v>
      </c>
      <c r="D96" s="82">
        <v>1015000</v>
      </c>
      <c r="E96" s="62"/>
      <c r="F96" s="67"/>
      <c r="G96" s="83" t="s">
        <v>181</v>
      </c>
      <c r="H96" s="71"/>
    </row>
    <row r="97" spans="1:8" ht="30" customHeight="1">
      <c r="A97" s="78">
        <v>44041</v>
      </c>
      <c r="B97" s="73" t="s">
        <v>85</v>
      </c>
      <c r="C97" s="73" t="s">
        <v>100</v>
      </c>
      <c r="D97" s="82">
        <v>42000</v>
      </c>
      <c r="E97" s="62"/>
      <c r="F97" s="67"/>
      <c r="G97" s="83" t="s">
        <v>182</v>
      </c>
      <c r="H97" s="148" t="s">
        <v>183</v>
      </c>
    </row>
    <row r="98" spans="1:8" ht="30" customHeight="1">
      <c r="A98" s="78">
        <v>44041</v>
      </c>
      <c r="B98" s="73" t="s">
        <v>85</v>
      </c>
      <c r="C98" s="73" t="s">
        <v>100</v>
      </c>
      <c r="D98" s="82">
        <v>21000</v>
      </c>
      <c r="E98" s="62"/>
      <c r="F98" s="67"/>
      <c r="G98" s="83" t="s">
        <v>184</v>
      </c>
      <c r="H98" s="137"/>
    </row>
    <row r="99" spans="1:8" ht="30" customHeight="1">
      <c r="A99" s="78">
        <v>44043</v>
      </c>
      <c r="B99" s="73" t="s">
        <v>85</v>
      </c>
      <c r="C99" s="73" t="s">
        <v>11</v>
      </c>
      <c r="D99" s="82">
        <v>100000</v>
      </c>
      <c r="E99" s="62"/>
      <c r="F99" s="67"/>
      <c r="G99" s="83" t="s">
        <v>185</v>
      </c>
      <c r="H99" s="71"/>
    </row>
    <row r="100" spans="1:8" ht="30" customHeight="1">
      <c r="A100" s="78">
        <v>44043</v>
      </c>
      <c r="B100" s="73" t="s">
        <v>85</v>
      </c>
      <c r="C100" s="73" t="s">
        <v>26</v>
      </c>
      <c r="D100" s="82"/>
      <c r="E100" s="82">
        <v>15000</v>
      </c>
      <c r="F100" s="67"/>
      <c r="G100" s="83" t="s">
        <v>186</v>
      </c>
      <c r="H100" s="141" t="s">
        <v>187</v>
      </c>
    </row>
    <row r="101" spans="1:8" ht="30" customHeight="1">
      <c r="A101" s="78">
        <v>44043</v>
      </c>
      <c r="B101" s="73" t="s">
        <v>85</v>
      </c>
      <c r="C101" s="76" t="s">
        <v>28</v>
      </c>
      <c r="D101" s="62"/>
      <c r="E101" s="82">
        <v>2110</v>
      </c>
      <c r="F101" s="67"/>
      <c r="G101" s="83" t="s">
        <v>188</v>
      </c>
      <c r="H101" s="136"/>
    </row>
    <row r="102" spans="1:8" ht="30" customHeight="1">
      <c r="A102" s="78">
        <v>44043</v>
      </c>
      <c r="B102" s="73" t="s">
        <v>85</v>
      </c>
      <c r="C102" s="73" t="s">
        <v>32</v>
      </c>
      <c r="D102" s="62"/>
      <c r="E102" s="82">
        <v>11170</v>
      </c>
      <c r="F102" s="67"/>
      <c r="G102" s="83" t="s">
        <v>189</v>
      </c>
      <c r="H102" s="137"/>
    </row>
    <row r="103" spans="1:8" ht="30" customHeight="1">
      <c r="A103" s="78">
        <v>44043</v>
      </c>
      <c r="B103" s="73" t="s">
        <v>85</v>
      </c>
      <c r="C103" s="73" t="s">
        <v>26</v>
      </c>
      <c r="D103" s="62"/>
      <c r="E103" s="82">
        <v>5000</v>
      </c>
      <c r="F103" s="67"/>
      <c r="G103" s="83" t="s">
        <v>190</v>
      </c>
      <c r="H103" s="141" t="s">
        <v>191</v>
      </c>
    </row>
    <row r="104" spans="1:8" ht="30" customHeight="1">
      <c r="A104" s="78">
        <v>44043</v>
      </c>
      <c r="B104" s="73" t="s">
        <v>85</v>
      </c>
      <c r="C104" s="76" t="s">
        <v>28</v>
      </c>
      <c r="D104" s="62"/>
      <c r="E104" s="82">
        <v>20910</v>
      </c>
      <c r="F104" s="67"/>
      <c r="G104" s="83" t="s">
        <v>192</v>
      </c>
      <c r="H104" s="137"/>
    </row>
    <row r="105" spans="1:8" ht="30" customHeight="1">
      <c r="A105" s="78">
        <v>44046</v>
      </c>
      <c r="B105" s="73" t="s">
        <v>85</v>
      </c>
      <c r="C105" s="97" t="s">
        <v>100</v>
      </c>
      <c r="D105" s="98">
        <v>9000</v>
      </c>
      <c r="E105" s="82"/>
      <c r="F105" s="67"/>
      <c r="G105" s="98" t="s">
        <v>193</v>
      </c>
      <c r="H105" s="71"/>
    </row>
    <row r="106" spans="1:8" ht="30" customHeight="1">
      <c r="A106" s="78">
        <v>44047</v>
      </c>
      <c r="B106" s="73" t="s">
        <v>85</v>
      </c>
      <c r="C106" s="97" t="s">
        <v>11</v>
      </c>
      <c r="D106" s="98">
        <v>10000</v>
      </c>
      <c r="E106" s="82"/>
      <c r="F106" s="67"/>
      <c r="G106" s="98" t="s">
        <v>194</v>
      </c>
      <c r="H106" s="71"/>
    </row>
    <row r="107" spans="1:8" ht="30" customHeight="1">
      <c r="A107" s="78">
        <v>44049</v>
      </c>
      <c r="B107" s="73" t="s">
        <v>85</v>
      </c>
      <c r="C107" s="97" t="s">
        <v>97</v>
      </c>
      <c r="D107" s="99"/>
      <c r="E107" s="82">
        <v>528000</v>
      </c>
      <c r="F107" s="67"/>
      <c r="G107" s="98" t="s">
        <v>195</v>
      </c>
      <c r="H107" s="71"/>
    </row>
    <row r="108" spans="1:8" ht="30" customHeight="1">
      <c r="A108" s="78">
        <v>44049</v>
      </c>
      <c r="B108" s="73" t="s">
        <v>85</v>
      </c>
      <c r="C108" s="97" t="s">
        <v>42</v>
      </c>
      <c r="D108" s="99"/>
      <c r="E108" s="82">
        <v>550</v>
      </c>
      <c r="F108" s="67"/>
      <c r="G108" s="98" t="s">
        <v>151</v>
      </c>
      <c r="H108" s="71"/>
    </row>
    <row r="109" spans="1:8" ht="30" customHeight="1">
      <c r="A109" s="78">
        <v>44049</v>
      </c>
      <c r="B109" s="73" t="s">
        <v>85</v>
      </c>
      <c r="C109" s="97" t="s">
        <v>100</v>
      </c>
      <c r="D109" s="99"/>
      <c r="E109" s="82">
        <v>52260</v>
      </c>
      <c r="F109" s="67"/>
      <c r="G109" s="98" t="s">
        <v>196</v>
      </c>
      <c r="H109" s="71"/>
    </row>
    <row r="110" spans="1:8" ht="30" customHeight="1">
      <c r="A110" s="78">
        <v>44049</v>
      </c>
      <c r="B110" s="73" t="s">
        <v>85</v>
      </c>
      <c r="C110" s="97" t="s">
        <v>42</v>
      </c>
      <c r="D110" s="99"/>
      <c r="E110" s="82">
        <v>550</v>
      </c>
      <c r="F110" s="67"/>
      <c r="G110" s="98" t="s">
        <v>151</v>
      </c>
      <c r="H110" s="71"/>
    </row>
    <row r="111" spans="1:8" ht="30" customHeight="1">
      <c r="A111" s="78">
        <v>44051</v>
      </c>
      <c r="B111" s="73" t="s">
        <v>85</v>
      </c>
      <c r="C111" s="97" t="s">
        <v>11</v>
      </c>
      <c r="D111" s="98">
        <v>10000</v>
      </c>
      <c r="E111" s="82"/>
      <c r="F111" s="67"/>
      <c r="G111" s="98" t="s">
        <v>197</v>
      </c>
      <c r="H111" s="71"/>
    </row>
    <row r="112" spans="1:8" ht="30" customHeight="1">
      <c r="A112" s="78">
        <v>44056</v>
      </c>
      <c r="B112" s="73" t="s">
        <v>85</v>
      </c>
      <c r="C112" s="97" t="s">
        <v>100</v>
      </c>
      <c r="D112" s="98">
        <v>3000</v>
      </c>
      <c r="E112" s="82"/>
      <c r="F112" s="67"/>
      <c r="G112" s="98" t="s">
        <v>198</v>
      </c>
      <c r="H112" s="71"/>
    </row>
    <row r="113" spans="1:8" ht="30" customHeight="1">
      <c r="A113" s="78">
        <v>44060</v>
      </c>
      <c r="B113" s="73" t="s">
        <v>85</v>
      </c>
      <c r="C113" s="100" t="s">
        <v>21</v>
      </c>
      <c r="D113" s="98">
        <v>13</v>
      </c>
      <c r="E113" s="101"/>
      <c r="F113" s="67"/>
      <c r="G113" s="98" t="s">
        <v>199</v>
      </c>
      <c r="H113" s="71"/>
    </row>
    <row r="114" spans="1:8" ht="30" customHeight="1">
      <c r="A114" s="78">
        <v>44060</v>
      </c>
      <c r="B114" s="73" t="s">
        <v>85</v>
      </c>
      <c r="C114" s="102" t="s">
        <v>41</v>
      </c>
      <c r="D114" s="103"/>
      <c r="E114" s="101">
        <v>2200</v>
      </c>
      <c r="F114" s="67"/>
      <c r="G114" s="104" t="s">
        <v>96</v>
      </c>
      <c r="H114" s="71"/>
    </row>
    <row r="115" spans="1:8" ht="30" customHeight="1">
      <c r="A115" s="78">
        <v>44060</v>
      </c>
      <c r="B115" s="73" t="s">
        <v>85</v>
      </c>
      <c r="C115" s="105" t="s">
        <v>11</v>
      </c>
      <c r="D115" s="98">
        <v>10000</v>
      </c>
      <c r="E115" s="101"/>
      <c r="F115" s="67"/>
      <c r="G115" s="98" t="s">
        <v>200</v>
      </c>
      <c r="H115" s="71"/>
    </row>
    <row r="116" spans="1:8" ht="30" customHeight="1">
      <c r="A116" s="78">
        <v>44063</v>
      </c>
      <c r="B116" s="73" t="s">
        <v>85</v>
      </c>
      <c r="C116" s="106" t="s">
        <v>97</v>
      </c>
      <c r="D116" s="99"/>
      <c r="E116" s="101">
        <v>55880</v>
      </c>
      <c r="F116" s="67"/>
      <c r="G116" s="99" t="s">
        <v>115</v>
      </c>
      <c r="H116" s="71"/>
    </row>
    <row r="117" spans="1:8" ht="30" customHeight="1">
      <c r="A117" s="78">
        <v>44065</v>
      </c>
      <c r="B117" s="73" t="s">
        <v>85</v>
      </c>
      <c r="C117" s="105" t="s">
        <v>100</v>
      </c>
      <c r="D117" s="98">
        <v>126990</v>
      </c>
      <c r="E117" s="101"/>
      <c r="F117" s="67"/>
      <c r="G117" s="98" t="s">
        <v>123</v>
      </c>
      <c r="H117" s="71"/>
    </row>
    <row r="118" spans="1:8" ht="30" customHeight="1">
      <c r="A118" s="78">
        <v>44065</v>
      </c>
      <c r="B118" s="73" t="s">
        <v>85</v>
      </c>
      <c r="C118" s="107" t="s">
        <v>100</v>
      </c>
      <c r="D118" s="108">
        <v>6000</v>
      </c>
      <c r="E118" s="101"/>
      <c r="F118" s="67"/>
      <c r="G118" s="109" t="s">
        <v>201</v>
      </c>
      <c r="H118" s="71"/>
    </row>
    <row r="119" spans="1:8" ht="30" customHeight="1">
      <c r="A119" s="78">
        <v>44067</v>
      </c>
      <c r="B119" s="73" t="s">
        <v>85</v>
      </c>
      <c r="C119" s="107" t="s">
        <v>28</v>
      </c>
      <c r="D119" s="110"/>
      <c r="E119" s="101">
        <v>47990</v>
      </c>
      <c r="F119" s="67"/>
      <c r="G119" s="109" t="s">
        <v>202</v>
      </c>
      <c r="H119" s="149" t="s">
        <v>203</v>
      </c>
    </row>
    <row r="120" spans="1:8" ht="30" customHeight="1">
      <c r="A120" s="78">
        <v>44067</v>
      </c>
      <c r="B120" s="73" t="s">
        <v>85</v>
      </c>
      <c r="C120" s="107" t="s">
        <v>26</v>
      </c>
      <c r="D120" s="110"/>
      <c r="E120" s="101">
        <v>60000</v>
      </c>
      <c r="F120" s="67"/>
      <c r="G120" s="109" t="s">
        <v>204</v>
      </c>
      <c r="H120" s="136"/>
    </row>
    <row r="121" spans="1:8" ht="30" customHeight="1">
      <c r="A121" s="78">
        <v>44067</v>
      </c>
      <c r="B121" s="73" t="s">
        <v>85</v>
      </c>
      <c r="C121" s="107" t="s">
        <v>26</v>
      </c>
      <c r="D121" s="110"/>
      <c r="E121" s="101">
        <v>10000</v>
      </c>
      <c r="F121" s="67"/>
      <c r="G121" s="109" t="s">
        <v>205</v>
      </c>
      <c r="H121" s="137"/>
    </row>
    <row r="122" spans="1:8" ht="30" customHeight="1">
      <c r="A122" s="78">
        <v>44068</v>
      </c>
      <c r="B122" s="73" t="s">
        <v>85</v>
      </c>
      <c r="C122" s="111" t="s">
        <v>26</v>
      </c>
      <c r="D122" s="103"/>
      <c r="E122" s="101">
        <v>5000</v>
      </c>
      <c r="F122" s="67"/>
      <c r="G122" s="72" t="s">
        <v>206</v>
      </c>
      <c r="H122" s="71"/>
    </row>
    <row r="123" spans="1:8" ht="30" customHeight="1">
      <c r="A123" s="78">
        <v>44068</v>
      </c>
      <c r="B123" s="73" t="s">
        <v>85</v>
      </c>
      <c r="C123" s="111" t="s">
        <v>26</v>
      </c>
      <c r="D123" s="103"/>
      <c r="E123" s="101">
        <v>5000</v>
      </c>
      <c r="F123" s="67"/>
      <c r="G123" s="72" t="s">
        <v>207</v>
      </c>
      <c r="H123" s="71"/>
    </row>
    <row r="124" spans="1:8" ht="30" customHeight="1">
      <c r="A124" s="78">
        <v>44070</v>
      </c>
      <c r="B124" s="73" t="s">
        <v>85</v>
      </c>
      <c r="C124" s="73" t="s">
        <v>32</v>
      </c>
      <c r="D124" s="62"/>
      <c r="E124" s="112">
        <v>6952</v>
      </c>
      <c r="F124" s="67"/>
      <c r="G124" s="113" t="s">
        <v>208</v>
      </c>
      <c r="H124" s="71"/>
    </row>
    <row r="125" spans="1:8" ht="30" customHeight="1">
      <c r="A125" s="78">
        <v>44072</v>
      </c>
      <c r="B125" s="73" t="s">
        <v>85</v>
      </c>
      <c r="C125" s="114" t="s">
        <v>100</v>
      </c>
      <c r="D125" s="115">
        <v>3000</v>
      </c>
      <c r="E125" s="62"/>
      <c r="F125" s="67"/>
      <c r="G125" s="116" t="s">
        <v>209</v>
      </c>
      <c r="H125" s="71"/>
    </row>
    <row r="126" spans="1:8" ht="30" customHeight="1">
      <c r="A126" s="78">
        <v>44074</v>
      </c>
      <c r="B126" s="73" t="s">
        <v>85</v>
      </c>
      <c r="C126" s="114" t="s">
        <v>11</v>
      </c>
      <c r="D126" s="115">
        <v>100000</v>
      </c>
      <c r="E126" s="62"/>
      <c r="F126" s="67"/>
      <c r="G126" s="116" t="s">
        <v>210</v>
      </c>
      <c r="H126" s="71"/>
    </row>
    <row r="127" spans="1:8" ht="30" customHeight="1">
      <c r="A127" s="78">
        <v>44075</v>
      </c>
      <c r="B127" s="73" t="s">
        <v>85</v>
      </c>
      <c r="C127" s="114" t="s">
        <v>26</v>
      </c>
      <c r="D127" s="62"/>
      <c r="E127" s="115">
        <v>5000</v>
      </c>
      <c r="F127" s="67"/>
      <c r="G127" s="116" t="s">
        <v>211</v>
      </c>
      <c r="H127" s="71"/>
    </row>
    <row r="128" spans="1:8" ht="30" customHeight="1">
      <c r="A128" s="78">
        <v>44075</v>
      </c>
      <c r="B128" s="73" t="s">
        <v>85</v>
      </c>
      <c r="C128" s="114" t="s">
        <v>28</v>
      </c>
      <c r="D128" s="62"/>
      <c r="E128" s="115">
        <v>14280</v>
      </c>
      <c r="F128" s="67"/>
      <c r="G128" s="116" t="s">
        <v>212</v>
      </c>
      <c r="H128" s="71"/>
    </row>
    <row r="129" spans="1:8" ht="30" customHeight="1">
      <c r="A129" s="78">
        <v>44078</v>
      </c>
      <c r="B129" s="73" t="s">
        <v>85</v>
      </c>
      <c r="C129" s="114" t="s">
        <v>100</v>
      </c>
      <c r="D129" s="115">
        <v>39280</v>
      </c>
      <c r="E129" s="62"/>
      <c r="F129" s="67"/>
      <c r="G129" s="116" t="s">
        <v>213</v>
      </c>
      <c r="H129" s="71"/>
    </row>
    <row r="130" spans="1:8" ht="30" customHeight="1">
      <c r="A130" s="78">
        <v>44081</v>
      </c>
      <c r="B130" s="73" t="s">
        <v>85</v>
      </c>
      <c r="C130" s="114" t="s">
        <v>11</v>
      </c>
      <c r="D130" s="115">
        <v>10000</v>
      </c>
      <c r="E130" s="62"/>
      <c r="F130" s="67"/>
      <c r="G130" s="116" t="s">
        <v>214</v>
      </c>
      <c r="H130" s="71"/>
    </row>
    <row r="131" spans="1:8" ht="30" customHeight="1">
      <c r="A131" s="78">
        <v>44081</v>
      </c>
      <c r="B131" s="73" t="s">
        <v>85</v>
      </c>
      <c r="C131" s="114" t="s">
        <v>11</v>
      </c>
      <c r="D131" s="115">
        <v>10000</v>
      </c>
      <c r="E131" s="62"/>
      <c r="F131" s="67"/>
      <c r="G131" s="116" t="s">
        <v>215</v>
      </c>
      <c r="H131" s="71"/>
    </row>
    <row r="132" spans="1:8" ht="30" customHeight="1">
      <c r="A132" s="78">
        <v>44081</v>
      </c>
      <c r="B132" s="73" t="s">
        <v>85</v>
      </c>
      <c r="C132" s="114" t="s">
        <v>11</v>
      </c>
      <c r="D132" s="115">
        <v>10000</v>
      </c>
      <c r="E132" s="62"/>
      <c r="F132" s="67"/>
      <c r="G132" s="116" t="s">
        <v>216</v>
      </c>
      <c r="H132" s="71"/>
    </row>
    <row r="133" spans="1:8" ht="30" customHeight="1">
      <c r="A133" s="78">
        <v>44081</v>
      </c>
      <c r="B133" s="73" t="s">
        <v>85</v>
      </c>
      <c r="C133" s="114" t="s">
        <v>11</v>
      </c>
      <c r="D133" s="115">
        <v>10000</v>
      </c>
      <c r="E133" s="62"/>
      <c r="F133" s="67"/>
      <c r="G133" s="116" t="s">
        <v>217</v>
      </c>
      <c r="H133" s="71"/>
    </row>
    <row r="134" spans="1:8" ht="30" customHeight="1">
      <c r="A134" s="78">
        <v>44082</v>
      </c>
      <c r="B134" s="73" t="s">
        <v>85</v>
      </c>
      <c r="C134" s="114" t="s">
        <v>100</v>
      </c>
      <c r="D134" s="115">
        <v>52260</v>
      </c>
      <c r="E134" s="62"/>
      <c r="F134" s="67"/>
      <c r="G134" s="116" t="s">
        <v>218</v>
      </c>
      <c r="H134" s="71"/>
    </row>
    <row r="135" spans="1:8" ht="30" customHeight="1">
      <c r="A135" s="78">
        <v>44084</v>
      </c>
      <c r="B135" s="73" t="s">
        <v>85</v>
      </c>
      <c r="C135" s="114" t="s">
        <v>11</v>
      </c>
      <c r="D135" s="115">
        <v>10000</v>
      </c>
      <c r="E135" s="62"/>
      <c r="F135" s="67"/>
      <c r="G135" s="116" t="s">
        <v>219</v>
      </c>
      <c r="H135" s="71"/>
    </row>
    <row r="136" spans="1:8" ht="30" customHeight="1">
      <c r="A136" s="78">
        <v>44084</v>
      </c>
      <c r="B136" s="73" t="s">
        <v>85</v>
      </c>
      <c r="C136" s="114" t="s">
        <v>11</v>
      </c>
      <c r="D136" s="115">
        <v>10000</v>
      </c>
      <c r="E136" s="62"/>
      <c r="F136" s="67"/>
      <c r="G136" s="116" t="s">
        <v>220</v>
      </c>
      <c r="H136" s="71"/>
    </row>
    <row r="137" spans="1:8" ht="30" customHeight="1">
      <c r="A137" s="78">
        <v>44084</v>
      </c>
      <c r="B137" s="73" t="s">
        <v>85</v>
      </c>
      <c r="C137" s="114" t="s">
        <v>100</v>
      </c>
      <c r="D137" s="115">
        <v>6000</v>
      </c>
      <c r="E137" s="62"/>
      <c r="F137" s="67"/>
      <c r="G137" s="116" t="s">
        <v>221</v>
      </c>
      <c r="H137" s="71"/>
    </row>
    <row r="138" spans="1:8" ht="30" customHeight="1">
      <c r="A138" s="78">
        <v>44085</v>
      </c>
      <c r="B138" s="73" t="s">
        <v>85</v>
      </c>
      <c r="C138" s="114" t="s">
        <v>11</v>
      </c>
      <c r="D138" s="115">
        <v>100000</v>
      </c>
      <c r="E138" s="62"/>
      <c r="F138" s="67"/>
      <c r="G138" s="116" t="s">
        <v>222</v>
      </c>
      <c r="H138" s="71"/>
    </row>
    <row r="139" spans="1:8" ht="30" customHeight="1">
      <c r="A139" s="78">
        <v>44089</v>
      </c>
      <c r="B139" s="73" t="s">
        <v>85</v>
      </c>
      <c r="C139" s="102" t="s">
        <v>41</v>
      </c>
      <c r="D139" s="103"/>
      <c r="E139" s="101">
        <v>2200</v>
      </c>
      <c r="F139" s="67"/>
      <c r="G139" s="104" t="s">
        <v>96</v>
      </c>
      <c r="H139" s="71"/>
    </row>
    <row r="140" spans="1:8" ht="30" customHeight="1">
      <c r="A140" s="78">
        <v>44089</v>
      </c>
      <c r="B140" s="73" t="s">
        <v>85</v>
      </c>
      <c r="C140" s="117" t="s">
        <v>100</v>
      </c>
      <c r="D140" s="115">
        <v>18000</v>
      </c>
      <c r="E140" s="115"/>
      <c r="F140" s="67"/>
      <c r="G140" s="116" t="s">
        <v>223</v>
      </c>
      <c r="H140" s="71"/>
    </row>
    <row r="141" spans="1:8" ht="30" customHeight="1">
      <c r="A141" s="78">
        <v>44089</v>
      </c>
      <c r="B141" s="73" t="s">
        <v>85</v>
      </c>
      <c r="C141" s="114" t="s">
        <v>26</v>
      </c>
      <c r="D141" s="62"/>
      <c r="E141" s="115">
        <v>10000</v>
      </c>
      <c r="F141" s="67"/>
      <c r="G141" s="116" t="s">
        <v>224</v>
      </c>
      <c r="H141" s="71"/>
    </row>
    <row r="142" spans="1:8" ht="30" customHeight="1">
      <c r="A142" s="78">
        <v>44089</v>
      </c>
      <c r="B142" s="73" t="s">
        <v>85</v>
      </c>
      <c r="C142" s="114" t="s">
        <v>225</v>
      </c>
      <c r="D142" s="62"/>
      <c r="E142" s="115">
        <v>10000</v>
      </c>
      <c r="F142" s="67"/>
      <c r="G142" s="116" t="s">
        <v>226</v>
      </c>
      <c r="H142" s="71"/>
    </row>
    <row r="143" spans="1:8" ht="30" customHeight="1">
      <c r="A143" s="78">
        <v>44089</v>
      </c>
      <c r="B143" s="73" t="s">
        <v>85</v>
      </c>
      <c r="C143" s="114" t="s">
        <v>28</v>
      </c>
      <c r="D143" s="62"/>
      <c r="E143" s="115">
        <v>2160</v>
      </c>
      <c r="F143" s="67"/>
      <c r="G143" s="116" t="s">
        <v>227</v>
      </c>
      <c r="H143" s="71"/>
    </row>
    <row r="144" spans="1:8" ht="30" customHeight="1">
      <c r="A144" s="78">
        <v>44089</v>
      </c>
      <c r="B144" s="73" t="s">
        <v>85</v>
      </c>
      <c r="C144" s="114" t="s">
        <v>42</v>
      </c>
      <c r="D144" s="62"/>
      <c r="E144" s="115">
        <v>168</v>
      </c>
      <c r="F144" s="67"/>
      <c r="G144" s="116" t="s">
        <v>228</v>
      </c>
      <c r="H144" s="71"/>
    </row>
    <row r="145" spans="1:8" ht="30" customHeight="1">
      <c r="A145" s="78">
        <v>44092</v>
      </c>
      <c r="B145" s="73" t="s">
        <v>85</v>
      </c>
      <c r="C145" s="114" t="s">
        <v>26</v>
      </c>
      <c r="D145" s="62"/>
      <c r="E145" s="115">
        <v>5000</v>
      </c>
      <c r="F145" s="67"/>
      <c r="G145" s="116" t="s">
        <v>229</v>
      </c>
      <c r="H145" s="71"/>
    </row>
    <row r="146" spans="1:8" ht="30" customHeight="1">
      <c r="A146" s="78">
        <v>44092</v>
      </c>
      <c r="B146" s="73" t="s">
        <v>85</v>
      </c>
      <c r="C146" s="114" t="s">
        <v>26</v>
      </c>
      <c r="D146" s="62"/>
      <c r="E146" s="115">
        <v>5000</v>
      </c>
      <c r="F146" s="67"/>
      <c r="G146" s="116" t="s">
        <v>230</v>
      </c>
      <c r="H146" s="71"/>
    </row>
    <row r="147" spans="1:8" ht="30" customHeight="1">
      <c r="A147" s="78">
        <v>44092</v>
      </c>
      <c r="B147" s="73" t="s">
        <v>85</v>
      </c>
      <c r="C147" s="114" t="s">
        <v>32</v>
      </c>
      <c r="D147" s="62"/>
      <c r="E147" s="115">
        <v>1628</v>
      </c>
      <c r="F147" s="67"/>
      <c r="G147" s="116" t="s">
        <v>32</v>
      </c>
      <c r="H147" s="71"/>
    </row>
    <row r="148" spans="1:8" ht="30" customHeight="1">
      <c r="A148" s="78">
        <v>44104</v>
      </c>
      <c r="B148" s="73" t="s">
        <v>85</v>
      </c>
      <c r="C148" s="114" t="s">
        <v>11</v>
      </c>
      <c r="D148" s="115">
        <v>100000</v>
      </c>
      <c r="E148" s="62"/>
      <c r="F148" s="67"/>
      <c r="G148" s="116" t="s">
        <v>231</v>
      </c>
      <c r="H148" s="71"/>
    </row>
    <row r="149" spans="1:8" ht="30" customHeight="1">
      <c r="A149" s="78">
        <v>44104</v>
      </c>
      <c r="B149" s="73" t="s">
        <v>85</v>
      </c>
      <c r="C149" s="114" t="s">
        <v>11</v>
      </c>
      <c r="D149" s="115">
        <v>10000</v>
      </c>
      <c r="E149" s="62"/>
      <c r="F149" s="67"/>
      <c r="G149" s="116" t="s">
        <v>232</v>
      </c>
      <c r="H149" s="71"/>
    </row>
    <row r="150" spans="1:8" ht="30" customHeight="1">
      <c r="A150" s="78">
        <v>44116</v>
      </c>
      <c r="B150" s="73" t="s">
        <v>85</v>
      </c>
      <c r="C150" s="114" t="s">
        <v>11</v>
      </c>
      <c r="D150" s="115">
        <v>10000</v>
      </c>
      <c r="E150" s="62"/>
      <c r="F150" s="67"/>
      <c r="G150" s="116" t="s">
        <v>233</v>
      </c>
      <c r="H150" s="71"/>
    </row>
    <row r="151" spans="1:8" ht="30" customHeight="1">
      <c r="A151" s="78">
        <v>44119</v>
      </c>
      <c r="B151" s="73" t="s">
        <v>85</v>
      </c>
      <c r="C151" s="102" t="s">
        <v>41</v>
      </c>
      <c r="D151" s="103"/>
      <c r="E151" s="101">
        <v>2200</v>
      </c>
      <c r="F151" s="67"/>
      <c r="G151" s="104" t="s">
        <v>96</v>
      </c>
      <c r="H151" s="71"/>
    </row>
    <row r="152" spans="1:8" ht="30" customHeight="1">
      <c r="A152" s="78">
        <v>44123</v>
      </c>
      <c r="B152" s="73" t="s">
        <v>85</v>
      </c>
      <c r="C152" s="114" t="s">
        <v>100</v>
      </c>
      <c r="D152" s="115">
        <v>208000</v>
      </c>
      <c r="E152" s="62"/>
      <c r="F152" s="67"/>
      <c r="G152" s="116" t="s">
        <v>234</v>
      </c>
      <c r="H152" s="71"/>
    </row>
    <row r="153" spans="1:8" ht="30" customHeight="1">
      <c r="A153" s="78">
        <v>44125</v>
      </c>
      <c r="B153" s="73" t="s">
        <v>85</v>
      </c>
      <c r="C153" s="114" t="s">
        <v>26</v>
      </c>
      <c r="D153" s="62"/>
      <c r="E153" s="115">
        <v>60000</v>
      </c>
      <c r="F153" s="67"/>
      <c r="G153" s="116" t="s">
        <v>235</v>
      </c>
      <c r="H153" s="71"/>
    </row>
    <row r="154" spans="1:8" ht="30" customHeight="1">
      <c r="A154" s="78">
        <v>44125</v>
      </c>
      <c r="B154" s="73" t="s">
        <v>85</v>
      </c>
      <c r="C154" s="114" t="s">
        <v>28</v>
      </c>
      <c r="D154" s="62"/>
      <c r="E154" s="115">
        <v>1380</v>
      </c>
      <c r="F154" s="67"/>
      <c r="G154" s="116" t="s">
        <v>236</v>
      </c>
      <c r="H154" s="71"/>
    </row>
    <row r="155" spans="1:8" ht="30" customHeight="1">
      <c r="A155" s="78">
        <v>44125</v>
      </c>
      <c r="B155" s="73" t="s">
        <v>85</v>
      </c>
      <c r="C155" s="114" t="s">
        <v>33</v>
      </c>
      <c r="D155" s="62"/>
      <c r="E155" s="115">
        <v>15750</v>
      </c>
      <c r="F155" s="67"/>
      <c r="G155" s="116" t="s">
        <v>237</v>
      </c>
      <c r="H155" s="71"/>
    </row>
    <row r="156" spans="1:8" ht="30" customHeight="1">
      <c r="A156" s="78">
        <v>44125</v>
      </c>
      <c r="B156" s="73" t="s">
        <v>85</v>
      </c>
      <c r="C156" s="114" t="s">
        <v>100</v>
      </c>
      <c r="D156" s="115">
        <v>3000</v>
      </c>
      <c r="E156" s="62"/>
      <c r="F156" s="67"/>
      <c r="G156" s="116" t="s">
        <v>238</v>
      </c>
      <c r="H156" s="71"/>
    </row>
    <row r="157" spans="1:8" ht="30" customHeight="1">
      <c r="A157" s="78">
        <v>44127</v>
      </c>
      <c r="B157" s="73" t="s">
        <v>85</v>
      </c>
      <c r="C157" s="114" t="s">
        <v>11</v>
      </c>
      <c r="D157" s="115">
        <v>10000</v>
      </c>
      <c r="E157" s="62"/>
      <c r="F157" s="67"/>
      <c r="G157" s="116" t="s">
        <v>239</v>
      </c>
      <c r="H157" s="71"/>
    </row>
    <row r="158" spans="1:8" ht="30" customHeight="1">
      <c r="A158" s="78">
        <v>44130</v>
      </c>
      <c r="B158" s="73" t="s">
        <v>85</v>
      </c>
      <c r="C158" s="114" t="s">
        <v>14</v>
      </c>
      <c r="D158" s="115">
        <v>32000</v>
      </c>
      <c r="E158" s="62"/>
      <c r="F158" s="67"/>
      <c r="G158" s="116" t="s">
        <v>162</v>
      </c>
      <c r="H158" s="71"/>
    </row>
    <row r="159" spans="1:8" ht="30" customHeight="1">
      <c r="A159" s="78">
        <v>44131</v>
      </c>
      <c r="B159" s="73" t="s">
        <v>85</v>
      </c>
      <c r="C159" s="114" t="s">
        <v>41</v>
      </c>
      <c r="D159" s="62"/>
      <c r="E159" s="115">
        <v>96229</v>
      </c>
      <c r="F159" s="67"/>
      <c r="G159" s="116" t="s">
        <v>240</v>
      </c>
      <c r="H159" s="71"/>
    </row>
    <row r="160" spans="1:8" ht="30" customHeight="1">
      <c r="A160" s="78">
        <v>44144</v>
      </c>
      <c r="B160" s="73" t="s">
        <v>85</v>
      </c>
      <c r="C160" s="114" t="s">
        <v>11</v>
      </c>
      <c r="D160" s="115">
        <v>10000</v>
      </c>
      <c r="E160" s="62"/>
      <c r="F160" s="67"/>
      <c r="G160" s="116" t="s">
        <v>241</v>
      </c>
      <c r="H160" s="71"/>
    </row>
    <row r="161" spans="1:8" ht="30" customHeight="1">
      <c r="A161" s="78">
        <v>44146</v>
      </c>
      <c r="B161" s="73" t="s">
        <v>85</v>
      </c>
      <c r="C161" s="114" t="s">
        <v>26</v>
      </c>
      <c r="D161" s="62"/>
      <c r="E161" s="115">
        <v>5000</v>
      </c>
      <c r="F161" s="67"/>
      <c r="G161" s="116" t="s">
        <v>242</v>
      </c>
      <c r="H161" s="143" t="s">
        <v>243</v>
      </c>
    </row>
    <row r="162" spans="1:8" ht="30" customHeight="1">
      <c r="A162" s="78">
        <v>44146</v>
      </c>
      <c r="B162" s="73" t="s">
        <v>85</v>
      </c>
      <c r="C162" s="114" t="s">
        <v>26</v>
      </c>
      <c r="D162" s="62"/>
      <c r="E162" s="115">
        <v>60000</v>
      </c>
      <c r="F162" s="67"/>
      <c r="G162" s="116" t="s">
        <v>244</v>
      </c>
      <c r="H162" s="137"/>
    </row>
    <row r="163" spans="1:8" ht="30" customHeight="1">
      <c r="A163" s="78">
        <v>44146</v>
      </c>
      <c r="B163" s="73" t="s">
        <v>85</v>
      </c>
      <c r="C163" s="114" t="s">
        <v>28</v>
      </c>
      <c r="D163" s="62"/>
      <c r="E163" s="115">
        <v>1380</v>
      </c>
      <c r="F163" s="67"/>
      <c r="G163" s="116" t="s">
        <v>236</v>
      </c>
      <c r="H163" s="71"/>
    </row>
    <row r="164" spans="1:8" ht="30" customHeight="1">
      <c r="A164" s="78">
        <v>44146</v>
      </c>
      <c r="B164" s="73" t="s">
        <v>85</v>
      </c>
      <c r="C164" s="114" t="s">
        <v>33</v>
      </c>
      <c r="D164" s="62"/>
      <c r="E164" s="115">
        <v>30359</v>
      </c>
      <c r="F164" s="67"/>
      <c r="G164" s="116" t="s">
        <v>245</v>
      </c>
      <c r="H164" s="71"/>
    </row>
    <row r="165" spans="1:8" ht="30" customHeight="1">
      <c r="A165" s="78">
        <v>44146</v>
      </c>
      <c r="B165" s="73" t="s">
        <v>85</v>
      </c>
      <c r="C165" s="114" t="s">
        <v>30</v>
      </c>
      <c r="D165" s="62"/>
      <c r="E165" s="115">
        <v>42217</v>
      </c>
      <c r="F165" s="67"/>
      <c r="G165" s="116" t="s">
        <v>246</v>
      </c>
      <c r="H165" s="71"/>
    </row>
    <row r="166" spans="1:8" ht="30" customHeight="1">
      <c r="A166" s="78">
        <v>44146</v>
      </c>
      <c r="B166" s="73" t="s">
        <v>85</v>
      </c>
      <c r="C166" s="114" t="s">
        <v>100</v>
      </c>
      <c r="D166" s="115">
        <v>15000</v>
      </c>
      <c r="E166" s="62"/>
      <c r="F166" s="67"/>
      <c r="G166" s="116" t="s">
        <v>247</v>
      </c>
      <c r="H166" s="71"/>
    </row>
    <row r="167" spans="1:8" ht="30" customHeight="1">
      <c r="A167" s="78">
        <v>44151</v>
      </c>
      <c r="B167" s="73" t="s">
        <v>85</v>
      </c>
      <c r="C167" s="102" t="s">
        <v>41</v>
      </c>
      <c r="D167" s="103"/>
      <c r="E167" s="101">
        <v>2200</v>
      </c>
      <c r="F167" s="67"/>
      <c r="G167" s="104" t="s">
        <v>96</v>
      </c>
      <c r="H167" s="71"/>
    </row>
    <row r="168" spans="1:8" ht="30" customHeight="1">
      <c r="A168" s="78">
        <v>44152</v>
      </c>
      <c r="B168" s="73" t="s">
        <v>85</v>
      </c>
      <c r="C168" s="114" t="s">
        <v>30</v>
      </c>
      <c r="D168" s="62"/>
      <c r="E168" s="115">
        <v>100000</v>
      </c>
      <c r="F168" s="67"/>
      <c r="G168" s="116" t="s">
        <v>248</v>
      </c>
      <c r="H168" s="71"/>
    </row>
    <row r="169" spans="1:8" ht="30" customHeight="1">
      <c r="A169" s="78">
        <v>44152</v>
      </c>
      <c r="B169" s="73" t="s">
        <v>85</v>
      </c>
      <c r="C169" s="114" t="s">
        <v>32</v>
      </c>
      <c r="D169" s="62"/>
      <c r="E169" s="115">
        <v>5845</v>
      </c>
      <c r="F169" s="67"/>
      <c r="G169" s="116" t="s">
        <v>249</v>
      </c>
      <c r="H169" s="71"/>
    </row>
    <row r="170" spans="1:8" ht="30" customHeight="1">
      <c r="A170" s="78">
        <v>44152</v>
      </c>
      <c r="B170" s="73" t="s">
        <v>85</v>
      </c>
      <c r="C170" s="114" t="s">
        <v>11</v>
      </c>
      <c r="D170" s="115">
        <v>10000</v>
      </c>
      <c r="E170" s="62"/>
      <c r="F170" s="67"/>
      <c r="G170" s="116" t="s">
        <v>250</v>
      </c>
      <c r="H170" s="71"/>
    </row>
    <row r="171" spans="1:8" ht="30" customHeight="1">
      <c r="A171" s="78">
        <v>44153</v>
      </c>
      <c r="B171" s="73" t="s">
        <v>85</v>
      </c>
      <c r="C171" s="114" t="s">
        <v>30</v>
      </c>
      <c r="D171" s="62"/>
      <c r="E171" s="115">
        <v>29920</v>
      </c>
      <c r="F171" s="67"/>
      <c r="G171" s="116" t="s">
        <v>251</v>
      </c>
      <c r="H171" s="71"/>
    </row>
    <row r="172" spans="1:8" ht="30" customHeight="1">
      <c r="A172" s="78">
        <v>44153</v>
      </c>
      <c r="B172" s="73" t="s">
        <v>85</v>
      </c>
      <c r="C172" s="114" t="s">
        <v>42</v>
      </c>
      <c r="D172" s="62"/>
      <c r="E172" s="115">
        <v>330</v>
      </c>
      <c r="F172" s="67"/>
      <c r="G172" s="116" t="s">
        <v>151</v>
      </c>
      <c r="H172" s="71"/>
    </row>
    <row r="173" spans="1:8" ht="30" customHeight="1">
      <c r="A173" s="118">
        <v>44153</v>
      </c>
      <c r="B173" s="73" t="s">
        <v>85</v>
      </c>
      <c r="C173" s="114" t="s">
        <v>40</v>
      </c>
      <c r="D173" s="62"/>
      <c r="E173" s="115">
        <v>1121920</v>
      </c>
      <c r="F173" s="67"/>
      <c r="G173" s="116" t="s">
        <v>252</v>
      </c>
      <c r="H173" s="71"/>
    </row>
    <row r="174" spans="1:8" ht="30" customHeight="1">
      <c r="A174" s="118">
        <v>44153</v>
      </c>
      <c r="B174" s="73" t="s">
        <v>85</v>
      </c>
      <c r="C174" s="114" t="s">
        <v>42</v>
      </c>
      <c r="D174" s="62"/>
      <c r="E174" s="115">
        <v>550</v>
      </c>
      <c r="F174" s="67"/>
      <c r="G174" s="116" t="s">
        <v>151</v>
      </c>
      <c r="H174" s="71"/>
    </row>
    <row r="175" spans="1:8" ht="30" customHeight="1">
      <c r="A175" s="118">
        <v>44154</v>
      </c>
      <c r="B175" s="73" t="s">
        <v>85</v>
      </c>
      <c r="C175" s="114" t="s">
        <v>11</v>
      </c>
      <c r="D175" s="115">
        <v>10000</v>
      </c>
      <c r="E175" s="62"/>
      <c r="F175" s="67"/>
      <c r="G175" s="116" t="s">
        <v>253</v>
      </c>
      <c r="H175" s="71"/>
    </row>
    <row r="176" spans="1:8" ht="30" customHeight="1">
      <c r="A176" s="119">
        <v>44157</v>
      </c>
      <c r="B176" s="73" t="s">
        <v>85</v>
      </c>
      <c r="C176" s="114" t="s">
        <v>11</v>
      </c>
      <c r="D176" s="115">
        <v>10000</v>
      </c>
      <c r="E176" s="62"/>
      <c r="F176" s="67"/>
      <c r="G176" s="116" t="s">
        <v>254</v>
      </c>
      <c r="H176" s="71"/>
    </row>
    <row r="177" spans="1:8" ht="30" customHeight="1">
      <c r="A177" s="119">
        <v>44161</v>
      </c>
      <c r="B177" s="73" t="s">
        <v>85</v>
      </c>
      <c r="C177" s="114" t="s">
        <v>14</v>
      </c>
      <c r="D177" s="115">
        <v>32500</v>
      </c>
      <c r="E177" s="62"/>
      <c r="F177" s="67"/>
      <c r="G177" s="116" t="s">
        <v>162</v>
      </c>
      <c r="H177" s="71"/>
    </row>
    <row r="178" spans="1:8" ht="30" customHeight="1">
      <c r="A178" s="119">
        <v>44162</v>
      </c>
      <c r="B178" s="73" t="s">
        <v>85</v>
      </c>
      <c r="C178" s="114" t="s">
        <v>11</v>
      </c>
      <c r="D178" s="115">
        <v>10000</v>
      </c>
      <c r="E178" s="62"/>
      <c r="F178" s="67"/>
      <c r="G178" s="116" t="s">
        <v>255</v>
      </c>
      <c r="H178" s="71"/>
    </row>
    <row r="179" spans="1:8" ht="30" customHeight="1">
      <c r="A179" s="119">
        <v>44172</v>
      </c>
      <c r="B179" s="73" t="s">
        <v>85</v>
      </c>
      <c r="C179" s="114" t="s">
        <v>100</v>
      </c>
      <c r="D179" s="115">
        <v>9000</v>
      </c>
      <c r="E179" s="62"/>
      <c r="F179" s="67"/>
      <c r="G179" s="116" t="s">
        <v>256</v>
      </c>
      <c r="H179" s="71"/>
    </row>
    <row r="180" spans="1:8" ht="30" customHeight="1">
      <c r="A180" s="119">
        <v>44172</v>
      </c>
      <c r="B180" s="73" t="s">
        <v>85</v>
      </c>
      <c r="C180" s="114" t="s">
        <v>30</v>
      </c>
      <c r="D180" s="62"/>
      <c r="E180" s="115">
        <v>36053</v>
      </c>
      <c r="F180" s="67"/>
      <c r="G180" s="116" t="s">
        <v>257</v>
      </c>
      <c r="H180" s="71"/>
    </row>
    <row r="181" spans="1:8" ht="30" customHeight="1">
      <c r="A181" s="119">
        <v>44172</v>
      </c>
      <c r="B181" s="73" t="s">
        <v>85</v>
      </c>
      <c r="C181" s="114" t="s">
        <v>26</v>
      </c>
      <c r="D181" s="62"/>
      <c r="E181" s="115">
        <v>2000</v>
      </c>
      <c r="F181" s="67"/>
      <c r="G181" s="116" t="s">
        <v>258</v>
      </c>
      <c r="H181" s="71"/>
    </row>
    <row r="182" spans="1:8" ht="30" customHeight="1">
      <c r="A182" s="119">
        <v>44172</v>
      </c>
      <c r="B182" s="73" t="s">
        <v>85</v>
      </c>
      <c r="C182" s="114" t="s">
        <v>26</v>
      </c>
      <c r="D182" s="62"/>
      <c r="E182" s="115">
        <v>5000</v>
      </c>
      <c r="F182" s="67"/>
      <c r="G182" s="116" t="s">
        <v>259</v>
      </c>
      <c r="H182" s="71"/>
    </row>
    <row r="183" spans="1:8" ht="30" customHeight="1">
      <c r="A183" s="119">
        <v>44172</v>
      </c>
      <c r="B183" s="73" t="s">
        <v>85</v>
      </c>
      <c r="C183" s="114" t="s">
        <v>28</v>
      </c>
      <c r="D183" s="62"/>
      <c r="E183" s="115">
        <v>5300</v>
      </c>
      <c r="F183" s="67"/>
      <c r="G183" s="116" t="s">
        <v>260</v>
      </c>
      <c r="H183" s="71"/>
    </row>
    <row r="184" spans="1:8" ht="30" customHeight="1">
      <c r="A184" s="119">
        <v>44172</v>
      </c>
      <c r="B184" s="73" t="s">
        <v>85</v>
      </c>
      <c r="C184" s="114" t="s">
        <v>33</v>
      </c>
      <c r="D184" s="62"/>
      <c r="E184" s="115">
        <v>7619</v>
      </c>
      <c r="F184" s="67"/>
      <c r="G184" s="116" t="s">
        <v>261</v>
      </c>
      <c r="H184" s="144" t="s">
        <v>262</v>
      </c>
    </row>
    <row r="185" spans="1:8" ht="30" customHeight="1">
      <c r="A185" s="119">
        <v>44172</v>
      </c>
      <c r="B185" s="73" t="s">
        <v>85</v>
      </c>
      <c r="C185" s="114" t="s">
        <v>32</v>
      </c>
      <c r="D185" s="62"/>
      <c r="E185" s="115">
        <v>7040</v>
      </c>
      <c r="F185" s="67"/>
      <c r="G185" s="116" t="s">
        <v>263</v>
      </c>
      <c r="H185" s="136"/>
    </row>
    <row r="186" spans="1:8" ht="30" customHeight="1">
      <c r="A186" s="119">
        <v>44172</v>
      </c>
      <c r="B186" s="73" t="s">
        <v>85</v>
      </c>
      <c r="C186" s="114" t="s">
        <v>32</v>
      </c>
      <c r="D186" s="62"/>
      <c r="E186" s="115">
        <v>11600</v>
      </c>
      <c r="F186" s="67"/>
      <c r="G186" s="116" t="s">
        <v>264</v>
      </c>
      <c r="H186" s="137"/>
    </row>
    <row r="187" spans="1:8" ht="30" customHeight="1">
      <c r="A187" s="119">
        <v>44176</v>
      </c>
      <c r="B187" s="73" t="s">
        <v>85</v>
      </c>
      <c r="C187" s="151" t="s">
        <v>297</v>
      </c>
      <c r="D187" s="115">
        <v>1314160</v>
      </c>
      <c r="E187" s="62"/>
      <c r="F187" s="67"/>
      <c r="G187" s="116" t="s">
        <v>265</v>
      </c>
      <c r="H187" s="71"/>
    </row>
    <row r="188" spans="1:8" ht="30" customHeight="1">
      <c r="A188" s="119">
        <v>44179</v>
      </c>
      <c r="B188" s="73" t="s">
        <v>85</v>
      </c>
      <c r="C188" s="114" t="s">
        <v>11</v>
      </c>
      <c r="D188" s="115">
        <v>10000</v>
      </c>
      <c r="E188" s="62"/>
      <c r="F188" s="67"/>
      <c r="G188" s="116" t="s">
        <v>266</v>
      </c>
      <c r="H188" s="71"/>
    </row>
    <row r="189" spans="1:8" ht="30" customHeight="1">
      <c r="A189" s="119">
        <v>44179</v>
      </c>
      <c r="B189" s="73" t="s">
        <v>85</v>
      </c>
      <c r="C189" s="114" t="s">
        <v>11</v>
      </c>
      <c r="D189" s="115">
        <v>10000</v>
      </c>
      <c r="E189" s="62"/>
      <c r="F189" s="67"/>
      <c r="G189" s="116" t="s">
        <v>267</v>
      </c>
      <c r="H189" s="71"/>
    </row>
    <row r="190" spans="1:8" ht="30" customHeight="1">
      <c r="A190" s="119">
        <v>44180</v>
      </c>
      <c r="B190" s="73" t="s">
        <v>85</v>
      </c>
      <c r="C190" s="102" t="s">
        <v>41</v>
      </c>
      <c r="D190" s="103"/>
      <c r="E190" s="101">
        <v>2200</v>
      </c>
      <c r="F190" s="67"/>
      <c r="G190" s="104" t="s">
        <v>96</v>
      </c>
      <c r="H190" s="71"/>
    </row>
    <row r="191" spans="1:8" ht="30" customHeight="1">
      <c r="A191" s="119">
        <v>44187</v>
      </c>
      <c r="B191" s="73" t="s">
        <v>85</v>
      </c>
      <c r="C191" s="114" t="s">
        <v>11</v>
      </c>
      <c r="D191" s="115">
        <v>10000</v>
      </c>
      <c r="E191" s="62"/>
      <c r="F191" s="67"/>
      <c r="G191" s="116" t="s">
        <v>268</v>
      </c>
      <c r="H191" s="71"/>
    </row>
    <row r="192" spans="1:8" ht="30" customHeight="1">
      <c r="A192" s="119">
        <v>44189</v>
      </c>
      <c r="B192" s="73" t="s">
        <v>85</v>
      </c>
      <c r="C192" s="114" t="s">
        <v>32</v>
      </c>
      <c r="D192" s="62"/>
      <c r="E192" s="123">
        <v>3142</v>
      </c>
      <c r="F192" s="67"/>
      <c r="G192" s="116" t="s">
        <v>269</v>
      </c>
      <c r="H192" s="144" t="s">
        <v>270</v>
      </c>
    </row>
    <row r="193" spans="1:8" ht="30" customHeight="1">
      <c r="A193" s="119">
        <v>44189</v>
      </c>
      <c r="B193" s="73" t="s">
        <v>85</v>
      </c>
      <c r="C193" s="114" t="s">
        <v>32</v>
      </c>
      <c r="D193" s="62"/>
      <c r="E193" s="123">
        <v>7150</v>
      </c>
      <c r="F193" s="67"/>
      <c r="G193" s="116" t="s">
        <v>271</v>
      </c>
      <c r="H193" s="137"/>
    </row>
    <row r="194" spans="1:8" ht="30" customHeight="1">
      <c r="A194" s="119">
        <v>44189</v>
      </c>
      <c r="B194" s="73" t="s">
        <v>85</v>
      </c>
      <c r="C194" s="114" t="s">
        <v>28</v>
      </c>
      <c r="D194" s="62"/>
      <c r="E194" s="123">
        <v>2340</v>
      </c>
      <c r="F194" s="67"/>
      <c r="G194" s="116" t="s">
        <v>272</v>
      </c>
      <c r="H194" s="144" t="s">
        <v>273</v>
      </c>
    </row>
    <row r="195" spans="1:8" ht="30" customHeight="1">
      <c r="A195" s="119">
        <v>44189</v>
      </c>
      <c r="B195" s="73" t="s">
        <v>85</v>
      </c>
      <c r="C195" s="114" t="s">
        <v>28</v>
      </c>
      <c r="D195" s="62"/>
      <c r="E195" s="123">
        <v>760</v>
      </c>
      <c r="F195" s="67"/>
      <c r="G195" s="116" t="s">
        <v>274</v>
      </c>
      <c r="H195" s="137"/>
    </row>
    <row r="196" spans="1:8" ht="30" customHeight="1">
      <c r="A196" s="119">
        <v>44189</v>
      </c>
      <c r="B196" s="73" t="s">
        <v>85</v>
      </c>
      <c r="C196" s="114" t="s">
        <v>26</v>
      </c>
      <c r="D196" s="62"/>
      <c r="E196" s="123">
        <v>5000</v>
      </c>
      <c r="F196" s="67"/>
      <c r="G196" s="116" t="s">
        <v>275</v>
      </c>
      <c r="H196" s="144" t="s">
        <v>276</v>
      </c>
    </row>
    <row r="197" spans="1:8" ht="30" customHeight="1">
      <c r="A197" s="119">
        <v>44189</v>
      </c>
      <c r="B197" s="73" t="s">
        <v>85</v>
      </c>
      <c r="C197" s="114" t="s">
        <v>26</v>
      </c>
      <c r="D197" s="62"/>
      <c r="E197" s="123">
        <v>5000</v>
      </c>
      <c r="F197" s="67"/>
      <c r="G197" s="116" t="s">
        <v>277</v>
      </c>
      <c r="H197" s="137"/>
    </row>
    <row r="198" spans="1:8" ht="30" customHeight="1">
      <c r="A198" s="119">
        <v>44189</v>
      </c>
      <c r="B198" s="73" t="s">
        <v>85</v>
      </c>
      <c r="C198" s="114" t="s">
        <v>30</v>
      </c>
      <c r="D198" s="62"/>
      <c r="E198" s="123">
        <v>16980</v>
      </c>
      <c r="F198" s="67"/>
      <c r="G198" s="116" t="s">
        <v>278</v>
      </c>
      <c r="H198" s="144" t="s">
        <v>279</v>
      </c>
    </row>
    <row r="199" spans="1:8" ht="30" customHeight="1">
      <c r="A199" s="119">
        <v>44189</v>
      </c>
      <c r="B199" s="73" t="s">
        <v>85</v>
      </c>
      <c r="C199" s="114" t="s">
        <v>30</v>
      </c>
      <c r="D199" s="62"/>
      <c r="E199" s="123">
        <v>98</v>
      </c>
      <c r="F199" s="67"/>
      <c r="G199" s="116" t="s">
        <v>280</v>
      </c>
      <c r="H199" s="137"/>
    </row>
    <row r="200" spans="1:8" ht="30" customHeight="1">
      <c r="A200" s="119">
        <v>44189</v>
      </c>
      <c r="B200" s="73" t="s">
        <v>85</v>
      </c>
      <c r="C200" s="114" t="s">
        <v>42</v>
      </c>
      <c r="D200" s="115"/>
      <c r="E200" s="123">
        <v>250</v>
      </c>
      <c r="F200" s="67"/>
      <c r="G200" s="116" t="s">
        <v>281</v>
      </c>
      <c r="H200" s="71"/>
    </row>
    <row r="201" spans="1:8" ht="30" customHeight="1">
      <c r="A201" s="119">
        <v>44190</v>
      </c>
      <c r="B201" s="73" t="s">
        <v>85</v>
      </c>
      <c r="C201" s="114" t="s">
        <v>11</v>
      </c>
      <c r="D201" s="115">
        <v>10000</v>
      </c>
      <c r="E201" s="122"/>
      <c r="F201" s="67"/>
      <c r="G201" s="116" t="s">
        <v>282</v>
      </c>
      <c r="H201" s="71"/>
    </row>
    <row r="202" spans="1:8" ht="30" customHeight="1">
      <c r="A202" s="119">
        <v>44193</v>
      </c>
      <c r="B202" s="73" t="s">
        <v>85</v>
      </c>
      <c r="C202" s="114" t="s">
        <v>11</v>
      </c>
      <c r="D202" s="115">
        <v>10000</v>
      </c>
      <c r="E202" s="122"/>
      <c r="F202" s="67"/>
      <c r="G202" s="116" t="s">
        <v>283</v>
      </c>
      <c r="H202" s="71"/>
    </row>
    <row r="203" spans="1:8" ht="30" customHeight="1">
      <c r="A203" s="119">
        <v>44193</v>
      </c>
      <c r="B203" s="73" t="s">
        <v>85</v>
      </c>
      <c r="C203" s="114" t="s">
        <v>11</v>
      </c>
      <c r="D203" s="115">
        <v>10000</v>
      </c>
      <c r="E203" s="62"/>
      <c r="F203" s="67"/>
      <c r="G203" s="116" t="s">
        <v>284</v>
      </c>
      <c r="H203" s="71"/>
    </row>
    <row r="204" spans="1:8" ht="30" customHeight="1">
      <c r="A204" s="119">
        <v>44195</v>
      </c>
      <c r="B204" s="73" t="s">
        <v>85</v>
      </c>
      <c r="C204" s="114" t="s">
        <v>11</v>
      </c>
      <c r="D204" s="115">
        <v>100000</v>
      </c>
      <c r="E204" s="62"/>
      <c r="F204" s="67"/>
      <c r="G204" s="116" t="s">
        <v>285</v>
      </c>
      <c r="H204" s="71"/>
    </row>
    <row r="205" spans="1:8" ht="57.6">
      <c r="A205" s="119">
        <v>44196</v>
      </c>
      <c r="B205" s="73" t="s">
        <v>85</v>
      </c>
      <c r="C205" s="114" t="s">
        <v>26</v>
      </c>
      <c r="D205" s="62"/>
      <c r="E205" s="115">
        <v>35000</v>
      </c>
      <c r="F205" s="67"/>
      <c r="G205" s="116" t="s">
        <v>286</v>
      </c>
      <c r="H205" s="71"/>
    </row>
    <row r="206" spans="1:8" ht="30" customHeight="1">
      <c r="A206" s="119">
        <v>44196</v>
      </c>
      <c r="B206" s="73" t="s">
        <v>85</v>
      </c>
      <c r="C206" s="114" t="s">
        <v>150</v>
      </c>
      <c r="D206" s="62"/>
      <c r="E206" s="115">
        <v>110</v>
      </c>
      <c r="F206" s="67"/>
      <c r="G206" s="116" t="s">
        <v>287</v>
      </c>
      <c r="H206" s="71"/>
    </row>
    <row r="207" spans="1:8" ht="30" customHeight="1">
      <c r="A207" s="71"/>
      <c r="B207" s="71"/>
      <c r="C207" s="71"/>
      <c r="D207" s="62"/>
      <c r="E207" s="62"/>
      <c r="F207" s="67"/>
      <c r="G207" s="64"/>
      <c r="H207" s="71"/>
    </row>
    <row r="208" spans="1:8" ht="30" customHeight="1">
      <c r="A208" s="71"/>
      <c r="B208" s="71"/>
      <c r="C208" s="71"/>
      <c r="D208" s="62"/>
      <c r="E208" s="62"/>
      <c r="F208" s="67"/>
      <c r="G208" s="64"/>
      <c r="H208" s="71"/>
    </row>
    <row r="209" spans="1:8" ht="30" customHeight="1">
      <c r="A209" s="71"/>
      <c r="B209" s="71"/>
      <c r="C209" s="71"/>
      <c r="D209" s="62"/>
      <c r="E209" s="62"/>
      <c r="F209" s="67"/>
      <c r="G209" s="64"/>
      <c r="H209" s="71"/>
    </row>
    <row r="210" spans="1:8" ht="30" customHeight="1">
      <c r="A210" s="71"/>
      <c r="B210" s="71"/>
      <c r="C210" s="71"/>
      <c r="D210" s="62"/>
      <c r="E210" s="62"/>
      <c r="F210" s="67"/>
      <c r="G210" s="64"/>
      <c r="H210" s="71"/>
    </row>
    <row r="211" spans="1:8" ht="30" customHeight="1">
      <c r="A211" s="71"/>
      <c r="B211" s="71"/>
      <c r="C211" s="71"/>
      <c r="D211" s="62"/>
      <c r="E211" s="62"/>
      <c r="F211" s="67"/>
      <c r="G211" s="64"/>
      <c r="H211" s="71"/>
    </row>
    <row r="212" spans="1:8" ht="30" customHeight="1">
      <c r="A212" s="71"/>
      <c r="B212" s="71"/>
      <c r="C212" s="71"/>
      <c r="D212" s="62"/>
      <c r="E212" s="62"/>
      <c r="F212" s="67"/>
      <c r="G212" s="64"/>
      <c r="H212" s="71"/>
    </row>
    <row r="213" spans="1:8" ht="30" customHeight="1">
      <c r="A213" s="71"/>
      <c r="B213" s="71"/>
      <c r="C213" s="71"/>
      <c r="D213" s="62"/>
      <c r="E213" s="62"/>
      <c r="F213" s="67"/>
      <c r="G213" s="64"/>
      <c r="H213" s="71"/>
    </row>
    <row r="214" spans="1:8" ht="30" customHeight="1">
      <c r="A214" s="71"/>
      <c r="B214" s="71"/>
      <c r="C214" s="71"/>
      <c r="D214" s="62"/>
      <c r="E214" s="62"/>
      <c r="F214" s="67"/>
      <c r="G214" s="64"/>
      <c r="H214" s="71"/>
    </row>
    <row r="215" spans="1:8" ht="30" customHeight="1">
      <c r="A215" s="71"/>
      <c r="B215" s="71"/>
      <c r="C215" s="71"/>
      <c r="D215" s="62"/>
      <c r="E215" s="62"/>
      <c r="F215" s="67"/>
      <c r="G215" s="64"/>
      <c r="H215" s="71"/>
    </row>
    <row r="216" spans="1:8" ht="30" customHeight="1">
      <c r="A216" s="71"/>
      <c r="B216" s="71"/>
      <c r="C216" s="71"/>
      <c r="D216" s="62"/>
      <c r="E216" s="62"/>
      <c r="F216" s="67"/>
      <c r="G216" s="64"/>
      <c r="H216" s="71"/>
    </row>
    <row r="217" spans="1:8" ht="30" customHeight="1">
      <c r="A217" s="71"/>
      <c r="B217" s="71"/>
      <c r="C217" s="71"/>
      <c r="D217" s="62"/>
      <c r="E217" s="62"/>
      <c r="F217" s="67"/>
      <c r="G217" s="64"/>
      <c r="H217" s="71"/>
    </row>
    <row r="218" spans="1:8" ht="30" customHeight="1">
      <c r="A218" s="71"/>
      <c r="B218" s="71"/>
      <c r="C218" s="71"/>
      <c r="D218" s="62"/>
      <c r="E218" s="62"/>
      <c r="F218" s="67"/>
      <c r="G218" s="64"/>
      <c r="H218" s="71"/>
    </row>
    <row r="219" spans="1:8" ht="30" customHeight="1">
      <c r="A219" s="71"/>
      <c r="B219" s="71"/>
      <c r="C219" s="71"/>
      <c r="D219" s="62"/>
      <c r="E219" s="62"/>
      <c r="F219" s="67"/>
      <c r="G219" s="64"/>
      <c r="H219" s="71"/>
    </row>
    <row r="220" spans="1:8" ht="30" customHeight="1">
      <c r="A220" s="71"/>
      <c r="B220" s="71"/>
      <c r="C220" s="71"/>
      <c r="D220" s="62"/>
      <c r="E220" s="62"/>
      <c r="F220" s="67"/>
      <c r="G220" s="64"/>
      <c r="H220" s="71"/>
    </row>
    <row r="221" spans="1:8" ht="30" customHeight="1">
      <c r="A221" s="71"/>
      <c r="B221" s="71"/>
      <c r="C221" s="71"/>
      <c r="D221" s="62"/>
      <c r="E221" s="62"/>
      <c r="F221" s="67"/>
      <c r="G221" s="64"/>
      <c r="H221" s="71"/>
    </row>
    <row r="222" spans="1:8" ht="30" customHeight="1">
      <c r="A222" s="71"/>
      <c r="B222" s="71"/>
      <c r="C222" s="71"/>
      <c r="D222" s="62"/>
      <c r="E222" s="62"/>
      <c r="F222" s="67"/>
      <c r="G222" s="64"/>
      <c r="H222" s="71"/>
    </row>
    <row r="223" spans="1:8" ht="30" customHeight="1">
      <c r="A223" s="71"/>
      <c r="B223" s="71"/>
      <c r="C223" s="71"/>
      <c r="D223" s="62"/>
      <c r="E223" s="62"/>
      <c r="F223" s="67"/>
      <c r="G223" s="64"/>
      <c r="H223" s="71"/>
    </row>
    <row r="224" spans="1:8" ht="30" customHeight="1">
      <c r="A224" s="71"/>
      <c r="B224" s="71"/>
      <c r="C224" s="71"/>
      <c r="D224" s="62"/>
      <c r="E224" s="62"/>
      <c r="F224" s="67"/>
      <c r="G224" s="64"/>
      <c r="H224" s="71"/>
    </row>
    <row r="225" spans="1:8" ht="30" customHeight="1">
      <c r="A225" s="71"/>
      <c r="B225" s="71"/>
      <c r="C225" s="71"/>
      <c r="D225" s="62"/>
      <c r="E225" s="62"/>
      <c r="F225" s="67"/>
      <c r="G225" s="64"/>
      <c r="H225" s="71"/>
    </row>
    <row r="226" spans="1:8" ht="30" customHeight="1">
      <c r="A226" s="71"/>
      <c r="B226" s="71"/>
      <c r="C226" s="71"/>
      <c r="D226" s="62"/>
      <c r="E226" s="62"/>
      <c r="F226" s="67"/>
      <c r="G226" s="64"/>
      <c r="H226" s="71"/>
    </row>
    <row r="227" spans="1:8" ht="30" customHeight="1">
      <c r="A227" s="71"/>
      <c r="B227" s="71"/>
      <c r="C227" s="71"/>
      <c r="D227" s="62"/>
      <c r="E227" s="62"/>
      <c r="F227" s="67"/>
      <c r="G227" s="64"/>
      <c r="H227" s="71"/>
    </row>
    <row r="228" spans="1:8" ht="30" customHeight="1">
      <c r="A228" s="71"/>
      <c r="B228" s="71"/>
      <c r="C228" s="71"/>
      <c r="D228" s="62"/>
      <c r="E228" s="62"/>
      <c r="F228" s="67"/>
      <c r="G228" s="64"/>
      <c r="H228" s="71"/>
    </row>
    <row r="229" spans="1:8" ht="30" customHeight="1">
      <c r="A229" s="71"/>
      <c r="B229" s="71"/>
      <c r="C229" s="71"/>
      <c r="D229" s="62"/>
      <c r="E229" s="62"/>
      <c r="F229" s="67"/>
      <c r="G229" s="64"/>
      <c r="H229" s="71"/>
    </row>
    <row r="230" spans="1:8" ht="30" customHeight="1">
      <c r="A230" s="71"/>
      <c r="B230" s="71"/>
      <c r="C230" s="71"/>
      <c r="D230" s="62"/>
      <c r="E230" s="62"/>
      <c r="F230" s="67"/>
      <c r="G230" s="64"/>
      <c r="H230" s="71"/>
    </row>
    <row r="231" spans="1:8" ht="30" customHeight="1">
      <c r="A231" s="71"/>
      <c r="B231" s="71"/>
      <c r="C231" s="71"/>
      <c r="D231" s="62"/>
      <c r="E231" s="62"/>
      <c r="F231" s="67"/>
      <c r="G231" s="64"/>
      <c r="H231" s="71"/>
    </row>
    <row r="232" spans="1:8" ht="30" customHeight="1">
      <c r="A232" s="71"/>
      <c r="B232" s="71"/>
      <c r="C232" s="71"/>
      <c r="D232" s="62"/>
      <c r="E232" s="62"/>
      <c r="F232" s="67"/>
      <c r="G232" s="64"/>
      <c r="H232" s="71"/>
    </row>
    <row r="233" spans="1:8" ht="30" customHeight="1">
      <c r="A233" s="71"/>
      <c r="B233" s="71"/>
      <c r="C233" s="71"/>
      <c r="D233" s="62"/>
      <c r="E233" s="62"/>
      <c r="F233" s="67"/>
      <c r="G233" s="64"/>
      <c r="H233" s="71"/>
    </row>
    <row r="234" spans="1:8" ht="30" customHeight="1">
      <c r="A234" s="71"/>
      <c r="B234" s="71"/>
      <c r="C234" s="71"/>
      <c r="D234" s="62"/>
      <c r="E234" s="62"/>
      <c r="F234" s="67"/>
      <c r="G234" s="64"/>
      <c r="H234" s="71"/>
    </row>
    <row r="235" spans="1:8" ht="30" customHeight="1">
      <c r="A235" s="71"/>
      <c r="B235" s="71"/>
      <c r="C235" s="71"/>
      <c r="D235" s="62"/>
      <c r="E235" s="62"/>
      <c r="F235" s="67"/>
      <c r="G235" s="64"/>
      <c r="H235" s="71"/>
    </row>
    <row r="236" spans="1:8" ht="30" customHeight="1">
      <c r="A236" s="71"/>
      <c r="B236" s="71"/>
      <c r="C236" s="71"/>
      <c r="D236" s="62"/>
      <c r="E236" s="62"/>
      <c r="F236" s="67"/>
      <c r="G236" s="64"/>
      <c r="H236" s="71"/>
    </row>
    <row r="237" spans="1:8" ht="30" customHeight="1">
      <c r="A237" s="71"/>
      <c r="B237" s="71"/>
      <c r="C237" s="71"/>
      <c r="D237" s="62"/>
      <c r="E237" s="62"/>
      <c r="F237" s="67"/>
      <c r="G237" s="64"/>
      <c r="H237" s="71"/>
    </row>
    <row r="238" spans="1:8" ht="30" customHeight="1">
      <c r="A238" s="71"/>
      <c r="B238" s="71"/>
      <c r="C238" s="71"/>
      <c r="D238" s="62"/>
      <c r="E238" s="62"/>
      <c r="F238" s="67"/>
      <c r="G238" s="64"/>
      <c r="H238" s="71"/>
    </row>
    <row r="239" spans="1:8" ht="30" customHeight="1">
      <c r="A239" s="71"/>
      <c r="B239" s="71"/>
      <c r="C239" s="71"/>
      <c r="D239" s="62"/>
      <c r="E239" s="62"/>
      <c r="F239" s="67"/>
      <c r="G239" s="64"/>
      <c r="H239" s="71"/>
    </row>
    <row r="240" spans="1:8" ht="30" customHeight="1">
      <c r="A240" s="71"/>
      <c r="B240" s="71"/>
      <c r="C240" s="71"/>
      <c r="D240" s="62"/>
      <c r="E240" s="62"/>
      <c r="F240" s="67"/>
      <c r="G240" s="64"/>
      <c r="H240" s="71"/>
    </row>
    <row r="241" spans="1:8" ht="30" customHeight="1">
      <c r="A241" s="71"/>
      <c r="B241" s="71"/>
      <c r="C241" s="71"/>
      <c r="D241" s="62"/>
      <c r="E241" s="62"/>
      <c r="F241" s="67"/>
      <c r="G241" s="64"/>
      <c r="H241" s="71"/>
    </row>
    <row r="242" spans="1:8" ht="30" customHeight="1">
      <c r="A242" s="71"/>
      <c r="B242" s="71"/>
      <c r="C242" s="71"/>
      <c r="D242" s="62"/>
      <c r="E242" s="62"/>
      <c r="F242" s="67"/>
      <c r="G242" s="64"/>
      <c r="H242" s="71"/>
    </row>
    <row r="243" spans="1:8" ht="30" customHeight="1">
      <c r="A243" s="71"/>
      <c r="B243" s="71"/>
      <c r="C243" s="71"/>
      <c r="D243" s="62"/>
      <c r="E243" s="62"/>
      <c r="F243" s="67"/>
      <c r="G243" s="64"/>
      <c r="H243" s="71"/>
    </row>
    <row r="244" spans="1:8" ht="30" customHeight="1">
      <c r="A244" s="71"/>
      <c r="B244" s="71"/>
      <c r="C244" s="71"/>
      <c r="D244" s="62"/>
      <c r="E244" s="62"/>
      <c r="F244" s="67"/>
      <c r="G244" s="64"/>
      <c r="H244" s="71"/>
    </row>
    <row r="245" spans="1:8" ht="30" customHeight="1">
      <c r="A245" s="71"/>
      <c r="B245" s="71"/>
      <c r="C245" s="71"/>
      <c r="D245" s="62"/>
      <c r="E245" s="62"/>
      <c r="F245" s="67"/>
      <c r="G245" s="64"/>
      <c r="H245" s="71"/>
    </row>
    <row r="246" spans="1:8" ht="30" customHeight="1">
      <c r="A246" s="71"/>
      <c r="B246" s="71"/>
      <c r="C246" s="71"/>
      <c r="D246" s="62"/>
      <c r="E246" s="62"/>
      <c r="F246" s="67"/>
      <c r="G246" s="64"/>
      <c r="H246" s="71"/>
    </row>
    <row r="247" spans="1:8" ht="30" customHeight="1">
      <c r="A247" s="71"/>
      <c r="B247" s="71"/>
      <c r="C247" s="71"/>
      <c r="D247" s="62"/>
      <c r="E247" s="62"/>
      <c r="F247" s="67"/>
      <c r="G247" s="64"/>
      <c r="H247" s="71"/>
    </row>
    <row r="248" spans="1:8" ht="30" customHeight="1">
      <c r="A248" s="71"/>
      <c r="B248" s="71"/>
      <c r="C248" s="71"/>
      <c r="D248" s="62"/>
      <c r="E248" s="62"/>
      <c r="F248" s="67"/>
      <c r="G248" s="64"/>
      <c r="H248" s="71"/>
    </row>
    <row r="249" spans="1:8" ht="30" customHeight="1">
      <c r="A249" s="71"/>
      <c r="B249" s="71"/>
      <c r="C249" s="71"/>
      <c r="D249" s="62"/>
      <c r="E249" s="62"/>
      <c r="F249" s="67"/>
      <c r="G249" s="64"/>
      <c r="H249" s="71"/>
    </row>
    <row r="250" spans="1:8" ht="30" customHeight="1">
      <c r="A250" s="71"/>
      <c r="B250" s="71"/>
      <c r="C250" s="71"/>
      <c r="D250" s="62"/>
      <c r="E250" s="62"/>
      <c r="F250" s="67"/>
      <c r="G250" s="64"/>
      <c r="H250" s="71"/>
    </row>
    <row r="251" spans="1:8" ht="30" customHeight="1">
      <c r="A251" s="71"/>
      <c r="B251" s="71"/>
      <c r="C251" s="71"/>
      <c r="D251" s="62"/>
      <c r="E251" s="62"/>
      <c r="F251" s="67"/>
      <c r="G251" s="64"/>
      <c r="H251" s="71"/>
    </row>
    <row r="252" spans="1:8" ht="30" customHeight="1">
      <c r="A252" s="71"/>
      <c r="B252" s="71"/>
      <c r="C252" s="71"/>
      <c r="D252" s="62"/>
      <c r="E252" s="62"/>
      <c r="F252" s="67"/>
      <c r="G252" s="64"/>
      <c r="H252" s="71"/>
    </row>
    <row r="253" spans="1:8" ht="30" customHeight="1">
      <c r="A253" s="71"/>
      <c r="B253" s="71"/>
      <c r="C253" s="71"/>
      <c r="D253" s="62"/>
      <c r="E253" s="62"/>
      <c r="F253" s="67"/>
      <c r="G253" s="64"/>
      <c r="H253" s="71"/>
    </row>
    <row r="254" spans="1:8" ht="30" customHeight="1">
      <c r="A254" s="71"/>
      <c r="B254" s="71"/>
      <c r="C254" s="71"/>
      <c r="D254" s="62"/>
      <c r="E254" s="62"/>
      <c r="F254" s="67"/>
      <c r="G254" s="64"/>
      <c r="H254" s="71"/>
    </row>
    <row r="255" spans="1:8" ht="30" customHeight="1">
      <c r="A255" s="71"/>
      <c r="B255" s="71"/>
      <c r="C255" s="71"/>
      <c r="D255" s="62"/>
      <c r="E255" s="62"/>
      <c r="F255" s="67"/>
      <c r="G255" s="64"/>
      <c r="H255" s="71"/>
    </row>
    <row r="256" spans="1:8" ht="30" customHeight="1">
      <c r="A256" s="71"/>
      <c r="B256" s="71"/>
      <c r="C256" s="71"/>
      <c r="D256" s="62"/>
      <c r="E256" s="62"/>
      <c r="F256" s="67"/>
      <c r="G256" s="64"/>
      <c r="H256" s="71"/>
    </row>
    <row r="257" spans="1:8" ht="30" customHeight="1">
      <c r="A257" s="71"/>
      <c r="B257" s="71"/>
      <c r="C257" s="71"/>
      <c r="D257" s="62"/>
      <c r="E257" s="62"/>
      <c r="F257" s="67"/>
      <c r="G257" s="64"/>
      <c r="H257" s="71"/>
    </row>
    <row r="258" spans="1:8" ht="30" customHeight="1">
      <c r="A258" s="71"/>
      <c r="B258" s="71"/>
      <c r="C258" s="71"/>
      <c r="D258" s="62"/>
      <c r="E258" s="62"/>
      <c r="F258" s="67"/>
      <c r="G258" s="64"/>
      <c r="H258" s="71"/>
    </row>
    <row r="259" spans="1:8" ht="30" customHeight="1">
      <c r="A259" s="71"/>
      <c r="B259" s="71"/>
      <c r="C259" s="71"/>
      <c r="D259" s="62"/>
      <c r="E259" s="62"/>
      <c r="F259" s="67"/>
      <c r="G259" s="64"/>
      <c r="H259" s="71"/>
    </row>
    <row r="260" spans="1:8" ht="30" customHeight="1">
      <c r="A260" s="71"/>
      <c r="B260" s="71"/>
      <c r="C260" s="71"/>
      <c r="D260" s="62"/>
      <c r="E260" s="62"/>
      <c r="F260" s="67"/>
      <c r="G260" s="64"/>
      <c r="H260" s="71"/>
    </row>
    <row r="261" spans="1:8" ht="30" customHeight="1">
      <c r="A261" s="71"/>
      <c r="B261" s="71"/>
      <c r="C261" s="71"/>
      <c r="D261" s="62"/>
      <c r="E261" s="62"/>
      <c r="F261" s="67"/>
      <c r="G261" s="64"/>
      <c r="H261" s="71"/>
    </row>
    <row r="262" spans="1:8" ht="30" customHeight="1">
      <c r="A262" s="71"/>
      <c r="B262" s="71"/>
      <c r="C262" s="71"/>
      <c r="D262" s="62"/>
      <c r="E262" s="62"/>
      <c r="F262" s="67"/>
      <c r="G262" s="64"/>
      <c r="H262" s="71"/>
    </row>
    <row r="263" spans="1:8" ht="30" customHeight="1">
      <c r="A263" s="71"/>
      <c r="B263" s="71"/>
      <c r="C263" s="71"/>
      <c r="D263" s="62"/>
      <c r="E263" s="62"/>
      <c r="F263" s="67"/>
      <c r="G263" s="64"/>
      <c r="H263" s="71"/>
    </row>
    <row r="264" spans="1:8" ht="30" customHeight="1">
      <c r="A264" s="71"/>
      <c r="B264" s="71"/>
      <c r="C264" s="71"/>
      <c r="D264" s="62"/>
      <c r="E264" s="62"/>
      <c r="F264" s="67"/>
      <c r="G264" s="64"/>
      <c r="H264" s="71"/>
    </row>
    <row r="265" spans="1:8" ht="30" customHeight="1">
      <c r="A265" s="71"/>
      <c r="B265" s="71"/>
      <c r="C265" s="71"/>
      <c r="D265" s="62"/>
      <c r="E265" s="62"/>
      <c r="F265" s="67"/>
      <c r="G265" s="64"/>
      <c r="H265" s="71"/>
    </row>
    <row r="266" spans="1:8" ht="30" customHeight="1">
      <c r="A266" s="71"/>
      <c r="B266" s="71"/>
      <c r="C266" s="71"/>
      <c r="D266" s="62"/>
      <c r="E266" s="62"/>
      <c r="F266" s="67"/>
      <c r="G266" s="64"/>
      <c r="H266" s="71"/>
    </row>
    <row r="267" spans="1:8" ht="30" customHeight="1">
      <c r="A267" s="71"/>
      <c r="B267" s="71"/>
      <c r="C267" s="71"/>
      <c r="D267" s="62"/>
      <c r="E267" s="62"/>
      <c r="F267" s="67"/>
      <c r="G267" s="64"/>
      <c r="H267" s="71"/>
    </row>
    <row r="268" spans="1:8" ht="30" customHeight="1">
      <c r="A268" s="71"/>
      <c r="B268" s="71"/>
      <c r="C268" s="71"/>
      <c r="D268" s="62"/>
      <c r="E268" s="62"/>
      <c r="F268" s="67"/>
      <c r="G268" s="64"/>
      <c r="H268" s="71"/>
    </row>
    <row r="269" spans="1:8" ht="30" customHeight="1">
      <c r="A269" s="71"/>
      <c r="B269" s="71"/>
      <c r="C269" s="71"/>
      <c r="D269" s="62"/>
      <c r="E269" s="62"/>
      <c r="F269" s="67"/>
      <c r="G269" s="64"/>
      <c r="H269" s="71"/>
    </row>
    <row r="270" spans="1:8" ht="30" customHeight="1">
      <c r="A270" s="71"/>
      <c r="B270" s="71"/>
      <c r="C270" s="71"/>
      <c r="D270" s="62"/>
      <c r="E270" s="62"/>
      <c r="F270" s="67"/>
      <c r="G270" s="64"/>
      <c r="H270" s="71"/>
    </row>
    <row r="271" spans="1:8" ht="30" customHeight="1">
      <c r="A271" s="71"/>
      <c r="B271" s="71"/>
      <c r="C271" s="71"/>
      <c r="D271" s="62"/>
      <c r="E271" s="62"/>
      <c r="F271" s="67"/>
      <c r="G271" s="64"/>
      <c r="H271" s="71"/>
    </row>
    <row r="272" spans="1:8" ht="30" customHeight="1">
      <c r="A272" s="71"/>
      <c r="B272" s="71"/>
      <c r="C272" s="71"/>
      <c r="D272" s="62"/>
      <c r="E272" s="62"/>
      <c r="F272" s="67"/>
      <c r="G272" s="64"/>
      <c r="H272" s="71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</sheetData>
  <mergeCells count="20">
    <mergeCell ref="H194:H195"/>
    <mergeCell ref="H196:H197"/>
    <mergeCell ref="H198:H199"/>
    <mergeCell ref="H55:H57"/>
    <mergeCell ref="H58:H61"/>
    <mergeCell ref="H86:H87"/>
    <mergeCell ref="H97:H98"/>
    <mergeCell ref="H100:H102"/>
    <mergeCell ref="H103:H104"/>
    <mergeCell ref="H119:H121"/>
    <mergeCell ref="H48:H49"/>
    <mergeCell ref="H50:H51"/>
    <mergeCell ref="H161:H162"/>
    <mergeCell ref="H184:H186"/>
    <mergeCell ref="H192:H193"/>
    <mergeCell ref="B2:C2"/>
    <mergeCell ref="H4:H12"/>
    <mergeCell ref="H21:H23"/>
    <mergeCell ref="H24:H25"/>
    <mergeCell ref="H40:H45"/>
  </mergeCells>
  <phoneticPr fontId="31"/>
  <printOptions horizontalCentered="1"/>
  <pageMargins left="0" right="0" top="0.98402777777777795" bottom="0.6" header="0" footer="0"/>
  <pageSetup paperSize="9" orientation="landscape"/>
  <headerFooter>
    <oddHeader>&amp;R&amp;F &amp;P /</oddHeader>
  </headerFooter>
  <colBreaks count="1" manualBreakCount="1">
    <brk id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00"/>
  <sheetViews>
    <sheetView workbookViewId="0">
      <selection activeCell="C14" sqref="C14"/>
    </sheetView>
  </sheetViews>
  <sheetFormatPr defaultColWidth="12.59765625" defaultRowHeight="15" customHeight="1"/>
  <cols>
    <col min="1" max="1" width="6.8984375" customWidth="1"/>
    <col min="2" max="2" width="14.3984375" customWidth="1"/>
    <col min="3" max="3" width="10.8984375" customWidth="1"/>
    <col min="4" max="4" width="12.3984375" customWidth="1"/>
    <col min="5" max="6" width="6.8984375" customWidth="1"/>
    <col min="7" max="7" width="17.8984375" customWidth="1"/>
    <col min="8" max="8" width="11.5" customWidth="1"/>
    <col min="9" max="26" width="11" customWidth="1"/>
  </cols>
  <sheetData>
    <row r="1" spans="2:8" ht="13.5" customHeight="1">
      <c r="C1" s="51"/>
      <c r="H1" s="51"/>
    </row>
    <row r="2" spans="2:8" ht="13.5" customHeight="1">
      <c r="B2" s="50" t="s">
        <v>288</v>
      </c>
      <c r="C2" s="51"/>
      <c r="G2" s="6" t="s">
        <v>289</v>
      </c>
      <c r="H2" s="51"/>
    </row>
    <row r="3" spans="2:8" ht="13.5" customHeight="1">
      <c r="B3" s="6" t="s">
        <v>11</v>
      </c>
      <c r="C3" s="51">
        <f ca="1">SUMIF(収支詳細!$C$4:$E$222,作業用シート!B3,収支詳細!$D$4:$D$222)</f>
        <v>1240000</v>
      </c>
      <c r="G3" s="6" t="s">
        <v>41</v>
      </c>
      <c r="H3" s="51">
        <f ca="1">SUMIF(収支詳細!$C$4:$E$222,作業用シート!G3,収支詳細!$E$4:$E$222)</f>
        <v>140867</v>
      </c>
    </row>
    <row r="4" spans="2:8" ht="13.5" customHeight="1">
      <c r="B4" s="6" t="s">
        <v>14</v>
      </c>
      <c r="C4" s="51">
        <f ca="1">SUMIF(収支詳細!$C$4:$E$222,作業用シート!B4,収支詳細!$D$4:$D$222)</f>
        <v>124500</v>
      </c>
      <c r="G4" s="120" t="s">
        <v>30</v>
      </c>
      <c r="H4" s="51">
        <f ca="1">SUMIF(収支詳細!$C$4:$E$222,作業用シート!G4,収支詳細!$E$4:$E$222)</f>
        <v>388928</v>
      </c>
    </row>
    <row r="5" spans="2:8" ht="13.5" customHeight="1">
      <c r="B5" s="6" t="s">
        <v>100</v>
      </c>
      <c r="C5" s="51">
        <f ca="1">SUMIF(収支詳細!$C$4:$E$222,作業用シート!B5,収支詳細!$D$4:$D$222)</f>
        <v>2827950</v>
      </c>
      <c r="G5" s="6" t="s">
        <v>28</v>
      </c>
      <c r="H5" s="51">
        <f ca="1">SUMIF(収支詳細!$C$4:$E$222,作業用シート!G5,収支詳細!$E$4:$E$222)</f>
        <v>376559</v>
      </c>
    </row>
    <row r="6" spans="2:8" ht="13.5" customHeight="1">
      <c r="B6" s="6" t="s">
        <v>21</v>
      </c>
      <c r="C6" s="51">
        <f ca="1">SUMIF(収支詳細!$C$4:$E$222,作業用シート!B6,収支詳細!$D$4:$D$222)</f>
        <v>30</v>
      </c>
      <c r="G6" s="6" t="s">
        <v>34</v>
      </c>
      <c r="H6" s="51">
        <f ca="1">SUMIF(収支詳細!$C$4:$E$222,作業用シート!G6,収支詳細!$E$4:$E$222)</f>
        <v>0</v>
      </c>
    </row>
    <row r="7" spans="2:8" ht="13.5" customHeight="1">
      <c r="B7" s="150" t="s">
        <v>297</v>
      </c>
      <c r="C7" s="51">
        <f ca="1">SUMIF(収支詳細!$C$4:$E$222,作業用シート!B7,収支詳細!$D$4:$D$222)</f>
        <v>1314160</v>
      </c>
      <c r="G7" s="6" t="s">
        <v>32</v>
      </c>
      <c r="H7" s="51">
        <f ca="1">SUMIF(収支詳細!$C$4:$E$222,作業用シート!G7,収支詳細!$E$4:$E$222)</f>
        <v>80676</v>
      </c>
    </row>
    <row r="8" spans="2:8" ht="13.5" customHeight="1">
      <c r="B8" s="6"/>
      <c r="C8" s="51"/>
      <c r="G8" s="6" t="s">
        <v>290</v>
      </c>
      <c r="H8" s="51">
        <f ca="1">SUMIF(収支詳細!$C$4:$E$222,作業用シート!G8,収支詳細!$E$4:$E$222)</f>
        <v>0</v>
      </c>
    </row>
    <row r="9" spans="2:8" ht="13.5" customHeight="1">
      <c r="B9" s="6" t="s">
        <v>291</v>
      </c>
      <c r="C9" s="51">
        <f ca="1">SUMIF(収支詳細!$C$4:$E$222,作業用シート!B9,収支詳細!$D$4:$D$222)</f>
        <v>0</v>
      </c>
      <c r="G9" s="6" t="s">
        <v>292</v>
      </c>
      <c r="H9" s="51">
        <f ca="1">SUMIF(収支詳細!$C$4:$E$222,作業用シート!G9,収支詳細!$E$4:$E$222)</f>
        <v>0</v>
      </c>
    </row>
    <row r="10" spans="2:8" ht="13.5" customHeight="1">
      <c r="B10" s="6" t="s">
        <v>290</v>
      </c>
      <c r="C10" s="51">
        <f ca="1">SUMIF(収支詳細!$C$4:$E$222,作業用シート!B10,収支詳細!$D$4:$D$222)</f>
        <v>0</v>
      </c>
      <c r="G10" s="25" t="s">
        <v>26</v>
      </c>
      <c r="H10" s="51">
        <f ca="1">SUMIF(収支詳細!$C$4:$E$222,作業用シート!G10,収支詳細!$E$4:$E$222)</f>
        <v>788203</v>
      </c>
    </row>
    <row r="11" spans="2:8" ht="13.5" customHeight="1">
      <c r="B11" s="121" t="s">
        <v>28</v>
      </c>
      <c r="C11" s="51">
        <f ca="1">SUMIF(収支詳細!$C$4:$E$222,作業用シート!B11,収支詳細!$D$4:$D$222)</f>
        <v>0</v>
      </c>
      <c r="G11" s="6" t="s">
        <v>293</v>
      </c>
      <c r="H11" s="51">
        <f ca="1">SUMIF(収支詳細!$C$4:$E$222,作業用シート!G11,収支詳細!$E$4:$E$222)</f>
        <v>0</v>
      </c>
    </row>
    <row r="12" spans="2:8" ht="13.5" customHeight="1">
      <c r="B12" s="6" t="s">
        <v>294</v>
      </c>
      <c r="C12" s="51">
        <f ca="1">SUMIF(収支詳細!$C$4:$E$222,作業用シート!B12,収支詳細!$D$4:$D$222)</f>
        <v>0</v>
      </c>
      <c r="G12" s="6" t="s">
        <v>130</v>
      </c>
      <c r="H12" s="51">
        <f ca="1">SUMIF(収支詳細!$C$4:$E$222,作業用シート!G12,収支詳細!$E$4:$E$222)</f>
        <v>41000</v>
      </c>
    </row>
    <row r="13" spans="2:8" ht="13.5" customHeight="1">
      <c r="B13" s="6" t="s">
        <v>295</v>
      </c>
      <c r="C13" s="51">
        <f ca="1">SUMIF(収支詳細!$C$4:$E$222,作業用シート!B13,収支詳細!$D$4:$D$222)</f>
        <v>0</v>
      </c>
      <c r="D13" s="51">
        <f ca="1">SUM(C3:C13)</f>
        <v>5506640</v>
      </c>
      <c r="G13" s="6" t="s">
        <v>97</v>
      </c>
      <c r="H13" s="51">
        <f ca="1">SUMIF(収支詳細!$C$4:$E$222,作業用シート!G13,収支詳細!$E$4:$E$222)</f>
        <v>754782</v>
      </c>
    </row>
    <row r="14" spans="2:8" ht="13.5" customHeight="1">
      <c r="B14" s="6" t="s">
        <v>48</v>
      </c>
      <c r="C14" s="51">
        <f>収支詳細!D3</f>
        <v>3169222</v>
      </c>
      <c r="G14" s="6" t="s">
        <v>296</v>
      </c>
      <c r="H14" s="51">
        <f ca="1">SUMIF(収支詳細!$C$4:$E$222,作業用シート!G14,収支詳細!$E$4:$E$222)</f>
        <v>0</v>
      </c>
    </row>
    <row r="15" spans="2:8" ht="13.5" customHeight="1">
      <c r="C15" s="51"/>
      <c r="G15" s="6" t="s">
        <v>150</v>
      </c>
      <c r="H15" s="51">
        <f ca="1">SUMIF(収支詳細!$C$4:$E$222,作業用シート!G15,収支詳細!$E$4:$E$222)</f>
        <v>660</v>
      </c>
    </row>
    <row r="16" spans="2:8" ht="13.5" customHeight="1">
      <c r="C16" s="51"/>
      <c r="G16" s="6" t="s">
        <v>42</v>
      </c>
      <c r="H16" s="51">
        <f ca="1">SUMIF(収支詳細!$C$4:$E$222,作業用シート!G16,収支詳細!$E$4:$E$222)</f>
        <v>3788</v>
      </c>
    </row>
    <row r="17" spans="3:8" ht="13.5" customHeight="1">
      <c r="C17" s="51"/>
      <c r="G17" s="54" t="s">
        <v>40</v>
      </c>
      <c r="H17" s="51">
        <f ca="1">SUMIF(収支詳細!$C$4:$E$222,作業用シート!G17,収支詳細!$E$4:$E$222)</f>
        <v>1121920</v>
      </c>
    </row>
    <row r="18" spans="3:8" ht="13.5" customHeight="1">
      <c r="C18" s="51"/>
      <c r="G18" s="6" t="s">
        <v>11</v>
      </c>
      <c r="H18" s="51">
        <f ca="1">SUMIF(収支詳細!$C$4:$E$222,作業用シート!G18,収支詳細!$E$4:$E$222)</f>
        <v>78000</v>
      </c>
    </row>
    <row r="19" spans="3:8" ht="13.5" customHeight="1">
      <c r="C19" s="51"/>
      <c r="G19" s="6" t="s">
        <v>100</v>
      </c>
      <c r="H19" s="51">
        <f ca="1">SUMIF(収支詳細!$C$4:$E$222,作業用シート!G19,収支詳細!$E$4:$E$222)</f>
        <v>252610</v>
      </c>
    </row>
    <row r="20" spans="3:8" ht="13.5" customHeight="1">
      <c r="C20" s="51"/>
      <c r="G20" s="6" t="s">
        <v>33</v>
      </c>
      <c r="H20" s="51">
        <f ca="1">SUMIF(収支詳細!$C$4:$E$222,作業用シート!G20,収支詳細!$E$4:$E$222)</f>
        <v>71058</v>
      </c>
    </row>
    <row r="21" spans="3:8" ht="13.5" customHeight="1">
      <c r="C21" s="51"/>
      <c r="G21" s="54" t="s">
        <v>225</v>
      </c>
      <c r="H21" s="51">
        <f ca="1">SUMIF(収支詳細!$C$4:$E$222,作業用シート!G21,収支詳細!$E$4:$E$222)</f>
        <v>10000</v>
      </c>
    </row>
    <row r="22" spans="3:8" ht="13.5" customHeight="1">
      <c r="C22" s="51">
        <f ca="1">SUM(C2:C21)</f>
        <v>8675862</v>
      </c>
      <c r="H22" s="51">
        <f ca="1">SUM(H3:H21)</f>
        <v>4109051</v>
      </c>
    </row>
    <row r="23" spans="3:8" ht="13.5" customHeight="1">
      <c r="C23" s="51"/>
      <c r="H23" s="51"/>
    </row>
    <row r="24" spans="3:8" ht="13.5" customHeight="1">
      <c r="C24" s="51">
        <f>収支詳細!D2</f>
        <v>8675862</v>
      </c>
      <c r="H24" s="51">
        <f>収支詳細!E2</f>
        <v>4109051</v>
      </c>
    </row>
    <row r="25" spans="3:8" ht="13.5" customHeight="1">
      <c r="C25" s="51"/>
      <c r="H25" s="51"/>
    </row>
    <row r="26" spans="3:8" ht="13.5" customHeight="1">
      <c r="C26" s="51"/>
      <c r="H26" s="51"/>
    </row>
    <row r="27" spans="3:8" ht="13.5" customHeight="1">
      <c r="C27" s="51"/>
      <c r="H27" s="51">
        <f ca="1">H24-H22</f>
        <v>0</v>
      </c>
    </row>
    <row r="28" spans="3:8" ht="13.5" customHeight="1">
      <c r="C28" s="51"/>
      <c r="H28" s="51"/>
    </row>
    <row r="29" spans="3:8" ht="13.5" customHeight="1">
      <c r="C29" s="51"/>
      <c r="H29" s="51"/>
    </row>
    <row r="30" spans="3:8" ht="13.5" customHeight="1">
      <c r="C30" s="51"/>
      <c r="H30" s="51"/>
    </row>
    <row r="31" spans="3:8" ht="13.5" customHeight="1">
      <c r="C31" s="51"/>
      <c r="H31" s="51"/>
    </row>
    <row r="32" spans="3:8" ht="13.5" customHeight="1">
      <c r="C32" s="51"/>
      <c r="H32" s="51"/>
    </row>
    <row r="33" spans="3:8" ht="13.5" customHeight="1">
      <c r="C33" s="51"/>
      <c r="H33" s="51"/>
    </row>
    <row r="34" spans="3:8" ht="13.5" customHeight="1">
      <c r="C34" s="51"/>
      <c r="H34" s="51"/>
    </row>
    <row r="35" spans="3:8" ht="13.5" customHeight="1">
      <c r="C35" s="51"/>
      <c r="H35" s="51"/>
    </row>
    <row r="36" spans="3:8" ht="13.5" customHeight="1">
      <c r="C36" s="51"/>
      <c r="H36" s="51"/>
    </row>
    <row r="37" spans="3:8" ht="13.5" customHeight="1">
      <c r="C37" s="51"/>
      <c r="H37" s="51"/>
    </row>
    <row r="38" spans="3:8" ht="13.5" customHeight="1">
      <c r="C38" s="51"/>
      <c r="H38" s="51"/>
    </row>
    <row r="39" spans="3:8" ht="13.5" customHeight="1">
      <c r="C39" s="51"/>
      <c r="H39" s="51"/>
    </row>
    <row r="40" spans="3:8" ht="13.5" customHeight="1">
      <c r="C40" s="51"/>
      <c r="H40" s="51"/>
    </row>
    <row r="41" spans="3:8" ht="13.5" customHeight="1">
      <c r="C41" s="51"/>
      <c r="H41" s="51"/>
    </row>
    <row r="42" spans="3:8" ht="13.5" customHeight="1">
      <c r="C42" s="51"/>
      <c r="H42" s="51"/>
    </row>
    <row r="43" spans="3:8" ht="13.5" customHeight="1">
      <c r="C43" s="51"/>
      <c r="H43" s="51"/>
    </row>
    <row r="44" spans="3:8" ht="13.5" customHeight="1">
      <c r="C44" s="51"/>
      <c r="H44" s="51"/>
    </row>
    <row r="45" spans="3:8" ht="13.5" customHeight="1">
      <c r="C45" s="51"/>
      <c r="H45" s="51"/>
    </row>
    <row r="46" spans="3:8" ht="13.5" customHeight="1">
      <c r="C46" s="51"/>
      <c r="H46" s="51"/>
    </row>
    <row r="47" spans="3:8" ht="13.5" customHeight="1">
      <c r="C47" s="51"/>
      <c r="H47" s="51"/>
    </row>
    <row r="48" spans="3:8" ht="13.5" customHeight="1">
      <c r="C48" s="51"/>
      <c r="H48" s="51"/>
    </row>
    <row r="49" spans="3:8" ht="13.5" customHeight="1">
      <c r="C49" s="51"/>
      <c r="H49" s="51"/>
    </row>
    <row r="50" spans="3:8" ht="13.5" customHeight="1">
      <c r="C50" s="51"/>
      <c r="H50" s="51"/>
    </row>
    <row r="51" spans="3:8" ht="13.5" customHeight="1">
      <c r="C51" s="51"/>
      <c r="H51" s="51"/>
    </row>
    <row r="52" spans="3:8" ht="13.5" customHeight="1">
      <c r="C52" s="51"/>
      <c r="H52" s="51"/>
    </row>
    <row r="53" spans="3:8" ht="13.5" customHeight="1">
      <c r="C53" s="51"/>
      <c r="H53" s="51"/>
    </row>
    <row r="54" spans="3:8" ht="13.5" customHeight="1">
      <c r="C54" s="51"/>
      <c r="H54" s="51"/>
    </row>
    <row r="55" spans="3:8" ht="13.5" customHeight="1">
      <c r="C55" s="51"/>
      <c r="H55" s="51"/>
    </row>
    <row r="56" spans="3:8" ht="13.5" customHeight="1">
      <c r="C56" s="51"/>
      <c r="H56" s="51"/>
    </row>
    <row r="57" spans="3:8" ht="13.5" customHeight="1">
      <c r="C57" s="51"/>
      <c r="H57" s="51"/>
    </row>
    <row r="58" spans="3:8" ht="13.5" customHeight="1">
      <c r="C58" s="51"/>
      <c r="H58" s="51"/>
    </row>
    <row r="59" spans="3:8" ht="13.5" customHeight="1">
      <c r="C59" s="51"/>
      <c r="H59" s="51"/>
    </row>
    <row r="60" spans="3:8" ht="13.5" customHeight="1">
      <c r="C60" s="51"/>
      <c r="H60" s="51"/>
    </row>
    <row r="61" spans="3:8" ht="13.5" customHeight="1">
      <c r="C61" s="51"/>
      <c r="H61" s="51"/>
    </row>
    <row r="62" spans="3:8" ht="13.5" customHeight="1">
      <c r="C62" s="51"/>
      <c r="H62" s="51"/>
    </row>
    <row r="63" spans="3:8" ht="13.5" customHeight="1">
      <c r="C63" s="51"/>
      <c r="H63" s="51"/>
    </row>
    <row r="64" spans="3:8" ht="13.5" customHeight="1">
      <c r="C64" s="51"/>
      <c r="H64" s="51"/>
    </row>
    <row r="65" spans="3:8" ht="13.5" customHeight="1">
      <c r="C65" s="51"/>
      <c r="H65" s="51"/>
    </row>
    <row r="66" spans="3:8" ht="13.5" customHeight="1">
      <c r="C66" s="51"/>
      <c r="H66" s="51"/>
    </row>
    <row r="67" spans="3:8" ht="13.5" customHeight="1">
      <c r="C67" s="51"/>
      <c r="H67" s="51"/>
    </row>
    <row r="68" spans="3:8" ht="13.5" customHeight="1">
      <c r="C68" s="51"/>
      <c r="H68" s="51"/>
    </row>
    <row r="69" spans="3:8" ht="13.5" customHeight="1">
      <c r="C69" s="51"/>
      <c r="H69" s="51"/>
    </row>
    <row r="70" spans="3:8" ht="13.5" customHeight="1">
      <c r="C70" s="51"/>
      <c r="H70" s="51"/>
    </row>
    <row r="71" spans="3:8" ht="13.5" customHeight="1">
      <c r="C71" s="51"/>
      <c r="H71" s="51"/>
    </row>
    <row r="72" spans="3:8" ht="13.5" customHeight="1">
      <c r="C72" s="51"/>
      <c r="H72" s="51"/>
    </row>
    <row r="73" spans="3:8" ht="13.5" customHeight="1">
      <c r="C73" s="51"/>
      <c r="H73" s="51"/>
    </row>
    <row r="74" spans="3:8" ht="13.5" customHeight="1">
      <c r="C74" s="51"/>
      <c r="H74" s="51"/>
    </row>
    <row r="75" spans="3:8" ht="13.5" customHeight="1">
      <c r="C75" s="51"/>
      <c r="H75" s="51"/>
    </row>
    <row r="76" spans="3:8" ht="13.5" customHeight="1">
      <c r="C76" s="51"/>
      <c r="H76" s="51"/>
    </row>
    <row r="77" spans="3:8" ht="13.5" customHeight="1">
      <c r="C77" s="51"/>
      <c r="H77" s="51"/>
    </row>
    <row r="78" spans="3:8" ht="13.5" customHeight="1">
      <c r="C78" s="51"/>
      <c r="H78" s="51"/>
    </row>
    <row r="79" spans="3:8" ht="13.5" customHeight="1">
      <c r="C79" s="51"/>
      <c r="H79" s="51"/>
    </row>
    <row r="80" spans="3:8" ht="13.5" customHeight="1">
      <c r="C80" s="51"/>
      <c r="H80" s="51"/>
    </row>
    <row r="81" spans="3:8" ht="13.5" customHeight="1">
      <c r="C81" s="51"/>
      <c r="H81" s="51"/>
    </row>
    <row r="82" spans="3:8" ht="13.5" customHeight="1">
      <c r="C82" s="51"/>
      <c r="H82" s="51"/>
    </row>
    <row r="83" spans="3:8" ht="13.5" customHeight="1">
      <c r="C83" s="51"/>
      <c r="H83" s="51"/>
    </row>
    <row r="84" spans="3:8" ht="13.5" customHeight="1">
      <c r="C84" s="51"/>
      <c r="H84" s="51"/>
    </row>
    <row r="85" spans="3:8" ht="13.5" customHeight="1">
      <c r="C85" s="51"/>
      <c r="H85" s="51"/>
    </row>
    <row r="86" spans="3:8" ht="13.5" customHeight="1">
      <c r="C86" s="51"/>
      <c r="H86" s="51"/>
    </row>
    <row r="87" spans="3:8" ht="13.5" customHeight="1">
      <c r="C87" s="51"/>
      <c r="H87" s="51"/>
    </row>
    <row r="88" spans="3:8" ht="13.5" customHeight="1">
      <c r="C88" s="51"/>
      <c r="H88" s="51"/>
    </row>
    <row r="89" spans="3:8" ht="13.5" customHeight="1">
      <c r="C89" s="51"/>
      <c r="H89" s="51"/>
    </row>
    <row r="90" spans="3:8" ht="13.5" customHeight="1">
      <c r="C90" s="51"/>
      <c r="H90" s="51"/>
    </row>
    <row r="91" spans="3:8" ht="13.5" customHeight="1">
      <c r="C91" s="51"/>
      <c r="H91" s="51"/>
    </row>
    <row r="92" spans="3:8" ht="13.5" customHeight="1">
      <c r="C92" s="51"/>
      <c r="H92" s="51"/>
    </row>
    <row r="93" spans="3:8" ht="13.5" customHeight="1">
      <c r="C93" s="51"/>
      <c r="H93" s="51"/>
    </row>
    <row r="94" spans="3:8" ht="13.5" customHeight="1">
      <c r="C94" s="51"/>
      <c r="H94" s="51"/>
    </row>
    <row r="95" spans="3:8" ht="13.5" customHeight="1">
      <c r="C95" s="51"/>
      <c r="H95" s="51"/>
    </row>
    <row r="96" spans="3:8" ht="13.5" customHeight="1">
      <c r="C96" s="51"/>
      <c r="H96" s="51"/>
    </row>
    <row r="97" spans="3:8" ht="13.5" customHeight="1">
      <c r="C97" s="51"/>
      <c r="H97" s="51"/>
    </row>
    <row r="98" spans="3:8" ht="13.5" customHeight="1">
      <c r="C98" s="51"/>
      <c r="H98" s="51"/>
    </row>
    <row r="99" spans="3:8" ht="13.5" customHeight="1">
      <c r="C99" s="51"/>
      <c r="H99" s="51"/>
    </row>
    <row r="100" spans="3:8" ht="13.5" customHeight="1">
      <c r="C100" s="51"/>
      <c r="H100" s="51"/>
    </row>
    <row r="101" spans="3:8" ht="13.5" customHeight="1">
      <c r="C101" s="51"/>
      <c r="H101" s="51"/>
    </row>
    <row r="102" spans="3:8" ht="13.5" customHeight="1">
      <c r="C102" s="51"/>
      <c r="H102" s="51"/>
    </row>
    <row r="103" spans="3:8" ht="13.5" customHeight="1">
      <c r="C103" s="51"/>
      <c r="H103" s="51"/>
    </row>
    <row r="104" spans="3:8" ht="13.5" customHeight="1">
      <c r="C104" s="51"/>
      <c r="H104" s="51"/>
    </row>
    <row r="105" spans="3:8" ht="13.5" customHeight="1">
      <c r="C105" s="51"/>
      <c r="H105" s="51"/>
    </row>
    <row r="106" spans="3:8" ht="13.5" customHeight="1">
      <c r="C106" s="51"/>
      <c r="H106" s="51"/>
    </row>
    <row r="107" spans="3:8" ht="13.5" customHeight="1">
      <c r="C107" s="51"/>
      <c r="H107" s="51"/>
    </row>
    <row r="108" spans="3:8" ht="13.5" customHeight="1">
      <c r="C108" s="51"/>
      <c r="H108" s="51"/>
    </row>
    <row r="109" spans="3:8" ht="13.5" customHeight="1">
      <c r="C109" s="51"/>
      <c r="H109" s="51"/>
    </row>
    <row r="110" spans="3:8" ht="13.5" customHeight="1">
      <c r="C110" s="51"/>
      <c r="H110" s="51"/>
    </row>
    <row r="111" spans="3:8" ht="13.5" customHeight="1">
      <c r="C111" s="51"/>
      <c r="H111" s="51"/>
    </row>
    <row r="112" spans="3:8" ht="13.5" customHeight="1">
      <c r="C112" s="51"/>
      <c r="H112" s="51"/>
    </row>
    <row r="113" spans="3:8" ht="13.5" customHeight="1">
      <c r="C113" s="51"/>
      <c r="H113" s="51"/>
    </row>
    <row r="114" spans="3:8" ht="13.5" customHeight="1">
      <c r="C114" s="51"/>
      <c r="H114" s="51"/>
    </row>
    <row r="115" spans="3:8" ht="13.5" customHeight="1">
      <c r="C115" s="51"/>
      <c r="H115" s="51"/>
    </row>
    <row r="116" spans="3:8" ht="13.5" customHeight="1">
      <c r="C116" s="51"/>
      <c r="H116" s="51"/>
    </row>
    <row r="117" spans="3:8" ht="13.5" customHeight="1">
      <c r="C117" s="51"/>
      <c r="H117" s="51"/>
    </row>
    <row r="118" spans="3:8" ht="13.5" customHeight="1">
      <c r="C118" s="51"/>
      <c r="H118" s="51"/>
    </row>
    <row r="119" spans="3:8" ht="13.5" customHeight="1">
      <c r="C119" s="51"/>
      <c r="H119" s="51"/>
    </row>
    <row r="120" spans="3:8" ht="13.5" customHeight="1">
      <c r="C120" s="51"/>
      <c r="H120" s="51"/>
    </row>
    <row r="121" spans="3:8" ht="13.5" customHeight="1">
      <c r="C121" s="51"/>
      <c r="H121" s="51"/>
    </row>
    <row r="122" spans="3:8" ht="13.5" customHeight="1">
      <c r="C122" s="51"/>
      <c r="H122" s="51"/>
    </row>
    <row r="123" spans="3:8" ht="13.5" customHeight="1">
      <c r="C123" s="51"/>
      <c r="H123" s="51"/>
    </row>
    <row r="124" spans="3:8" ht="13.5" customHeight="1">
      <c r="C124" s="51"/>
      <c r="H124" s="51"/>
    </row>
    <row r="125" spans="3:8" ht="13.5" customHeight="1">
      <c r="C125" s="51"/>
      <c r="H125" s="51"/>
    </row>
    <row r="126" spans="3:8" ht="13.5" customHeight="1">
      <c r="C126" s="51"/>
      <c r="H126" s="51"/>
    </row>
    <row r="127" spans="3:8" ht="13.5" customHeight="1">
      <c r="C127" s="51"/>
      <c r="H127" s="51"/>
    </row>
    <row r="128" spans="3:8" ht="13.5" customHeight="1">
      <c r="C128" s="51"/>
      <c r="H128" s="51"/>
    </row>
    <row r="129" spans="3:8" ht="13.5" customHeight="1">
      <c r="C129" s="51"/>
      <c r="H129" s="51"/>
    </row>
    <row r="130" spans="3:8" ht="13.5" customHeight="1">
      <c r="C130" s="51"/>
      <c r="H130" s="51"/>
    </row>
    <row r="131" spans="3:8" ht="13.5" customHeight="1">
      <c r="C131" s="51"/>
      <c r="H131" s="51"/>
    </row>
    <row r="132" spans="3:8" ht="13.5" customHeight="1">
      <c r="C132" s="51"/>
      <c r="H132" s="51"/>
    </row>
    <row r="133" spans="3:8" ht="13.5" customHeight="1">
      <c r="C133" s="51"/>
      <c r="H133" s="51"/>
    </row>
    <row r="134" spans="3:8" ht="13.5" customHeight="1">
      <c r="C134" s="51"/>
      <c r="H134" s="51"/>
    </row>
    <row r="135" spans="3:8" ht="13.5" customHeight="1">
      <c r="C135" s="51"/>
      <c r="H135" s="51"/>
    </row>
    <row r="136" spans="3:8" ht="13.5" customHeight="1">
      <c r="C136" s="51"/>
      <c r="H136" s="51"/>
    </row>
    <row r="137" spans="3:8" ht="13.5" customHeight="1">
      <c r="C137" s="51"/>
      <c r="H137" s="51"/>
    </row>
    <row r="138" spans="3:8" ht="13.5" customHeight="1">
      <c r="C138" s="51"/>
      <c r="H138" s="51"/>
    </row>
    <row r="139" spans="3:8" ht="13.5" customHeight="1">
      <c r="C139" s="51"/>
      <c r="H139" s="51"/>
    </row>
    <row r="140" spans="3:8" ht="13.5" customHeight="1">
      <c r="C140" s="51"/>
      <c r="H140" s="51"/>
    </row>
    <row r="141" spans="3:8" ht="13.5" customHeight="1">
      <c r="C141" s="51"/>
      <c r="H141" s="51"/>
    </row>
    <row r="142" spans="3:8" ht="13.5" customHeight="1">
      <c r="C142" s="51"/>
      <c r="H142" s="51"/>
    </row>
    <row r="143" spans="3:8" ht="13.5" customHeight="1">
      <c r="C143" s="51"/>
      <c r="H143" s="51"/>
    </row>
    <row r="144" spans="3:8" ht="13.5" customHeight="1">
      <c r="C144" s="51"/>
      <c r="H144" s="51"/>
    </row>
    <row r="145" spans="3:8" ht="13.5" customHeight="1">
      <c r="C145" s="51"/>
      <c r="H145" s="51"/>
    </row>
    <row r="146" spans="3:8" ht="13.5" customHeight="1">
      <c r="C146" s="51"/>
      <c r="H146" s="51"/>
    </row>
    <row r="147" spans="3:8" ht="13.5" customHeight="1">
      <c r="C147" s="51"/>
      <c r="H147" s="51"/>
    </row>
    <row r="148" spans="3:8" ht="13.5" customHeight="1">
      <c r="C148" s="51"/>
      <c r="H148" s="51"/>
    </row>
    <row r="149" spans="3:8" ht="13.5" customHeight="1">
      <c r="C149" s="51"/>
      <c r="H149" s="51"/>
    </row>
    <row r="150" spans="3:8" ht="13.5" customHeight="1">
      <c r="C150" s="51"/>
      <c r="H150" s="51"/>
    </row>
    <row r="151" spans="3:8" ht="13.5" customHeight="1">
      <c r="C151" s="51"/>
      <c r="H151" s="51"/>
    </row>
    <row r="152" spans="3:8" ht="13.5" customHeight="1">
      <c r="C152" s="51"/>
      <c r="H152" s="51"/>
    </row>
    <row r="153" spans="3:8" ht="13.5" customHeight="1">
      <c r="C153" s="51"/>
      <c r="H153" s="51"/>
    </row>
    <row r="154" spans="3:8" ht="13.5" customHeight="1">
      <c r="C154" s="51"/>
      <c r="H154" s="51"/>
    </row>
    <row r="155" spans="3:8" ht="13.5" customHeight="1">
      <c r="C155" s="51"/>
      <c r="H155" s="51"/>
    </row>
    <row r="156" spans="3:8" ht="13.5" customHeight="1">
      <c r="C156" s="51"/>
      <c r="H156" s="51"/>
    </row>
    <row r="157" spans="3:8" ht="13.5" customHeight="1">
      <c r="C157" s="51"/>
      <c r="H157" s="51"/>
    </row>
    <row r="158" spans="3:8" ht="13.5" customHeight="1">
      <c r="C158" s="51"/>
      <c r="H158" s="51"/>
    </row>
    <row r="159" spans="3:8" ht="13.5" customHeight="1">
      <c r="C159" s="51"/>
      <c r="H159" s="51"/>
    </row>
    <row r="160" spans="3:8" ht="13.5" customHeight="1">
      <c r="C160" s="51"/>
      <c r="H160" s="51"/>
    </row>
    <row r="161" spans="3:8" ht="13.5" customHeight="1">
      <c r="C161" s="51"/>
      <c r="H161" s="51"/>
    </row>
    <row r="162" spans="3:8" ht="13.5" customHeight="1">
      <c r="C162" s="51"/>
      <c r="H162" s="51"/>
    </row>
    <row r="163" spans="3:8" ht="13.5" customHeight="1">
      <c r="C163" s="51"/>
      <c r="H163" s="51"/>
    </row>
    <row r="164" spans="3:8" ht="13.5" customHeight="1">
      <c r="C164" s="51"/>
      <c r="H164" s="51"/>
    </row>
    <row r="165" spans="3:8" ht="13.5" customHeight="1">
      <c r="C165" s="51"/>
      <c r="H165" s="51"/>
    </row>
    <row r="166" spans="3:8" ht="13.5" customHeight="1">
      <c r="C166" s="51"/>
      <c r="H166" s="51"/>
    </row>
    <row r="167" spans="3:8" ht="13.5" customHeight="1">
      <c r="C167" s="51"/>
      <c r="H167" s="51"/>
    </row>
    <row r="168" spans="3:8" ht="13.5" customHeight="1">
      <c r="C168" s="51"/>
      <c r="H168" s="51"/>
    </row>
    <row r="169" spans="3:8" ht="13.5" customHeight="1">
      <c r="C169" s="51"/>
      <c r="H169" s="51"/>
    </row>
    <row r="170" spans="3:8" ht="13.5" customHeight="1">
      <c r="C170" s="51"/>
      <c r="H170" s="51"/>
    </row>
    <row r="171" spans="3:8" ht="13.5" customHeight="1">
      <c r="C171" s="51"/>
      <c r="H171" s="51"/>
    </row>
    <row r="172" spans="3:8" ht="13.5" customHeight="1">
      <c r="C172" s="51"/>
      <c r="H172" s="51"/>
    </row>
    <row r="173" spans="3:8" ht="13.5" customHeight="1">
      <c r="C173" s="51"/>
      <c r="H173" s="51"/>
    </row>
    <row r="174" spans="3:8" ht="13.5" customHeight="1">
      <c r="C174" s="51"/>
      <c r="H174" s="51"/>
    </row>
    <row r="175" spans="3:8" ht="13.5" customHeight="1">
      <c r="C175" s="51"/>
      <c r="H175" s="51"/>
    </row>
    <row r="176" spans="3:8" ht="13.5" customHeight="1">
      <c r="C176" s="51"/>
      <c r="H176" s="51"/>
    </row>
    <row r="177" spans="3:8" ht="13.5" customHeight="1">
      <c r="C177" s="51"/>
      <c r="H177" s="51"/>
    </row>
    <row r="178" spans="3:8" ht="13.5" customHeight="1">
      <c r="C178" s="51"/>
      <c r="H178" s="51"/>
    </row>
    <row r="179" spans="3:8" ht="13.5" customHeight="1">
      <c r="C179" s="51"/>
      <c r="H179" s="51"/>
    </row>
    <row r="180" spans="3:8" ht="13.5" customHeight="1">
      <c r="C180" s="51"/>
      <c r="H180" s="51"/>
    </row>
    <row r="181" spans="3:8" ht="13.5" customHeight="1">
      <c r="C181" s="51"/>
      <c r="H181" s="51"/>
    </row>
    <row r="182" spans="3:8" ht="13.5" customHeight="1">
      <c r="C182" s="51"/>
      <c r="H182" s="51"/>
    </row>
    <row r="183" spans="3:8" ht="13.5" customHeight="1">
      <c r="C183" s="51"/>
      <c r="H183" s="51"/>
    </row>
    <row r="184" spans="3:8" ht="13.5" customHeight="1">
      <c r="C184" s="51"/>
      <c r="H184" s="51"/>
    </row>
    <row r="185" spans="3:8" ht="13.5" customHeight="1">
      <c r="C185" s="51"/>
      <c r="H185" s="51"/>
    </row>
    <row r="186" spans="3:8" ht="13.5" customHeight="1">
      <c r="C186" s="51"/>
      <c r="H186" s="51"/>
    </row>
    <row r="187" spans="3:8" ht="13.5" customHeight="1">
      <c r="C187" s="51"/>
      <c r="H187" s="51"/>
    </row>
    <row r="188" spans="3:8" ht="13.5" customHeight="1">
      <c r="C188" s="51"/>
      <c r="H188" s="51"/>
    </row>
    <row r="189" spans="3:8" ht="13.5" customHeight="1">
      <c r="C189" s="51"/>
      <c r="H189" s="51"/>
    </row>
    <row r="190" spans="3:8" ht="13.5" customHeight="1">
      <c r="C190" s="51"/>
      <c r="H190" s="51"/>
    </row>
    <row r="191" spans="3:8" ht="13.5" customHeight="1">
      <c r="C191" s="51"/>
      <c r="H191" s="51"/>
    </row>
    <row r="192" spans="3:8" ht="13.5" customHeight="1">
      <c r="C192" s="51"/>
      <c r="H192" s="51"/>
    </row>
    <row r="193" spans="3:8" ht="13.5" customHeight="1">
      <c r="C193" s="51"/>
      <c r="H193" s="51"/>
    </row>
    <row r="194" spans="3:8" ht="13.5" customHeight="1">
      <c r="C194" s="51"/>
      <c r="H194" s="51"/>
    </row>
    <row r="195" spans="3:8" ht="13.5" customHeight="1">
      <c r="C195" s="51"/>
      <c r="H195" s="51"/>
    </row>
    <row r="196" spans="3:8" ht="13.5" customHeight="1">
      <c r="C196" s="51"/>
      <c r="H196" s="51"/>
    </row>
    <row r="197" spans="3:8" ht="13.5" customHeight="1">
      <c r="C197" s="51"/>
      <c r="H197" s="51"/>
    </row>
    <row r="198" spans="3:8" ht="13.5" customHeight="1">
      <c r="C198" s="51"/>
      <c r="H198" s="51"/>
    </row>
    <row r="199" spans="3:8" ht="13.5" customHeight="1">
      <c r="C199" s="51"/>
      <c r="H199" s="51"/>
    </row>
    <row r="200" spans="3:8" ht="13.5" customHeight="1">
      <c r="C200" s="51"/>
      <c r="H200" s="51"/>
    </row>
    <row r="201" spans="3:8" ht="13.5" customHeight="1">
      <c r="C201" s="51"/>
      <c r="H201" s="51"/>
    </row>
    <row r="202" spans="3:8" ht="13.5" customHeight="1">
      <c r="C202" s="51"/>
      <c r="H202" s="51"/>
    </row>
    <row r="203" spans="3:8" ht="13.5" customHeight="1">
      <c r="C203" s="51"/>
      <c r="H203" s="51"/>
    </row>
    <row r="204" spans="3:8" ht="13.5" customHeight="1">
      <c r="C204" s="51"/>
      <c r="H204" s="51"/>
    </row>
    <row r="205" spans="3:8" ht="13.5" customHeight="1">
      <c r="C205" s="51"/>
      <c r="H205" s="51"/>
    </row>
    <row r="206" spans="3:8" ht="13.5" customHeight="1">
      <c r="C206" s="51"/>
      <c r="H206" s="51"/>
    </row>
    <row r="207" spans="3:8" ht="13.5" customHeight="1">
      <c r="C207" s="51"/>
      <c r="H207" s="51"/>
    </row>
    <row r="208" spans="3:8" ht="13.5" customHeight="1">
      <c r="C208" s="51"/>
      <c r="H208" s="51"/>
    </row>
    <row r="209" spans="3:8" ht="13.5" customHeight="1">
      <c r="C209" s="51"/>
      <c r="H209" s="51"/>
    </row>
    <row r="210" spans="3:8" ht="13.5" customHeight="1">
      <c r="C210" s="51"/>
      <c r="H210" s="51"/>
    </row>
    <row r="211" spans="3:8" ht="13.5" customHeight="1">
      <c r="C211" s="51"/>
      <c r="H211" s="51"/>
    </row>
    <row r="212" spans="3:8" ht="13.5" customHeight="1">
      <c r="C212" s="51"/>
      <c r="H212" s="51"/>
    </row>
    <row r="213" spans="3:8" ht="13.5" customHeight="1">
      <c r="C213" s="51"/>
      <c r="H213" s="51"/>
    </row>
    <row r="214" spans="3:8" ht="13.5" customHeight="1">
      <c r="C214" s="51"/>
      <c r="H214" s="51"/>
    </row>
    <row r="215" spans="3:8" ht="13.5" customHeight="1">
      <c r="C215" s="51"/>
      <c r="H215" s="51"/>
    </row>
    <row r="216" spans="3:8" ht="13.5" customHeight="1">
      <c r="C216" s="51"/>
      <c r="H216" s="51"/>
    </row>
    <row r="217" spans="3:8" ht="13.5" customHeight="1">
      <c r="C217" s="51"/>
      <c r="H217" s="51"/>
    </row>
    <row r="218" spans="3:8" ht="13.5" customHeight="1">
      <c r="C218" s="51"/>
      <c r="H218" s="51"/>
    </row>
    <row r="219" spans="3:8" ht="13.5" customHeight="1">
      <c r="C219" s="51"/>
      <c r="H219" s="51"/>
    </row>
    <row r="220" spans="3:8" ht="13.5" customHeight="1">
      <c r="C220" s="51"/>
      <c r="H220" s="51"/>
    </row>
    <row r="221" spans="3:8" ht="13.5" customHeight="1">
      <c r="C221" s="51"/>
      <c r="H221" s="51"/>
    </row>
    <row r="222" spans="3:8" ht="13.5" customHeight="1">
      <c r="C222" s="51"/>
      <c r="H222" s="51"/>
    </row>
    <row r="223" spans="3:8" ht="13.5" customHeight="1">
      <c r="C223" s="51"/>
      <c r="H223" s="51"/>
    </row>
    <row r="224" spans="3:8" ht="13.5" customHeight="1">
      <c r="C224" s="51"/>
      <c r="H224" s="51"/>
    </row>
    <row r="225" spans="3:8" ht="13.5" customHeight="1">
      <c r="C225" s="51"/>
      <c r="H225" s="51"/>
    </row>
    <row r="226" spans="3:8" ht="13.5" customHeight="1">
      <c r="C226" s="51"/>
      <c r="H226" s="51"/>
    </row>
    <row r="227" spans="3:8" ht="13.5" customHeight="1">
      <c r="C227" s="51"/>
      <c r="H227" s="51"/>
    </row>
    <row r="228" spans="3:8" ht="15.75" customHeight="1"/>
    <row r="229" spans="3:8" ht="15.75" customHeight="1"/>
    <row r="230" spans="3:8" ht="15.75" customHeight="1"/>
    <row r="231" spans="3:8" ht="15.75" customHeight="1"/>
    <row r="232" spans="3:8" ht="15.75" customHeight="1"/>
    <row r="233" spans="3:8" ht="15.75" customHeight="1"/>
    <row r="234" spans="3:8" ht="15.75" customHeight="1"/>
    <row r="235" spans="3:8" ht="15.75" customHeight="1"/>
    <row r="236" spans="3:8" ht="15.75" customHeight="1"/>
    <row r="237" spans="3:8" ht="15.75" customHeight="1"/>
    <row r="238" spans="3:8" ht="15.75" customHeight="1"/>
    <row r="239" spans="3:8" ht="15.75" customHeight="1"/>
    <row r="240" spans="3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1"/>
  <pageMargins left="0.69930555555555596" right="0.69930555555555596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活動計算書</vt:lpstr>
      <vt:lpstr>貸借対照表</vt:lpstr>
      <vt:lpstr>収支詳細</vt:lpstr>
      <vt:lpstr>作業用シート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Shinohara Yumi</cp:lastModifiedBy>
  <dcterms:modified xsi:type="dcterms:W3CDTF">2021-01-30T05:13:17Z</dcterms:modified>
</cp:coreProperties>
</file>